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h.ja\Desktop\"/>
    </mc:Choice>
  </mc:AlternateContent>
  <xr:revisionPtr revIDLastSave="0" documentId="8_{041E1766-A74C-4235-89C4-0E6715868F96}" xr6:coauthVersionLast="44" xr6:coauthVersionMax="44" xr10:uidLastSave="{00000000-0000-0000-0000-000000000000}"/>
  <bookViews>
    <workbookView xWindow="0" yWindow="380" windowWidth="19200" windowHeight="10190" tabRatio="720" xr2:uid="{00000000-000D-0000-FFFF-FFFF00000000}"/>
  </bookViews>
  <sheets>
    <sheet name="COSO Risk Assessment (v57)" sheetId="22" r:id="rId1"/>
    <sheet name="Dashboard" sheetId="23" r:id="rId2"/>
    <sheet name="Dashboard (2)" sheetId="28" r:id="rId3"/>
    <sheet name="Total Risk Score" sheetId="25" state="hidden" r:id="rId4"/>
    <sheet name="Total Change Impact Speed" sheetId="24" state="hidden" r:id="rId5"/>
    <sheet name="Speed to Onset" sheetId="26" state="hidden" r:id="rId6"/>
    <sheet name="Total Risk Vulnerability" sheetId="27" state="hidden" r:id="rId7"/>
    <sheet name="dropdown list" sheetId="10" state="hidden" r:id="rId8"/>
  </sheets>
  <externalReferences>
    <externalReference r:id="rId9"/>
  </externalReferences>
  <definedNames>
    <definedName name="AS2DocOpenMode" hidden="1">"AS2DocumentEdit"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2" i="22" l="1"/>
  <c r="H152" i="22"/>
  <c r="J151" i="22"/>
  <c r="H151" i="22"/>
  <c r="J150" i="22"/>
  <c r="H150" i="22"/>
  <c r="J149" i="22"/>
  <c r="H149" i="22"/>
  <c r="K148" i="22"/>
  <c r="J145" i="22"/>
  <c r="H145" i="22"/>
  <c r="J144" i="22"/>
  <c r="H144" i="22"/>
  <c r="K143" i="22"/>
  <c r="J140" i="22"/>
  <c r="H140" i="22"/>
  <c r="J139" i="22"/>
  <c r="H139" i="22"/>
  <c r="K138" i="22"/>
  <c r="J135" i="22"/>
  <c r="H135" i="22"/>
  <c r="J134" i="22"/>
  <c r="H134" i="22"/>
  <c r="K133" i="22"/>
  <c r="J130" i="22"/>
  <c r="H130" i="22"/>
  <c r="J129" i="22"/>
  <c r="H129" i="22"/>
  <c r="J128" i="22"/>
  <c r="H128" i="22"/>
  <c r="H127" i="22"/>
  <c r="J127" i="22" s="1"/>
  <c r="K126" i="22"/>
  <c r="J123" i="22"/>
  <c r="H123" i="22"/>
  <c r="J122" i="22"/>
  <c r="H122" i="22"/>
  <c r="K121" i="22"/>
  <c r="J118" i="22"/>
  <c r="H118" i="22"/>
  <c r="J117" i="22"/>
  <c r="H117" i="22"/>
  <c r="J116" i="22"/>
  <c r="H116" i="22"/>
  <c r="K115" i="22"/>
  <c r="J112" i="22"/>
  <c r="H112" i="22"/>
  <c r="J111" i="22"/>
  <c r="H111" i="22"/>
  <c r="J110" i="22"/>
  <c r="H110" i="22"/>
  <c r="K109" i="22"/>
  <c r="J106" i="22"/>
  <c r="H106" i="22"/>
  <c r="J105" i="22"/>
  <c r="H105" i="22"/>
  <c r="J104" i="22"/>
  <c r="H104" i="22"/>
  <c r="K103" i="22"/>
  <c r="J100" i="22"/>
  <c r="H100" i="22"/>
  <c r="J99" i="22"/>
  <c r="H99" i="22"/>
  <c r="K98" i="22"/>
  <c r="J95" i="22"/>
  <c r="H95" i="22"/>
  <c r="J94" i="22"/>
  <c r="H94" i="22"/>
  <c r="K93" i="22"/>
  <c r="J90" i="22"/>
  <c r="H90" i="22"/>
  <c r="J89" i="22"/>
  <c r="H89" i="22"/>
  <c r="J88" i="22"/>
  <c r="H88" i="22"/>
  <c r="K87" i="22"/>
  <c r="J84" i="22"/>
  <c r="H84" i="22"/>
  <c r="J83" i="22"/>
  <c r="H83" i="22"/>
  <c r="K82" i="22"/>
  <c r="J79" i="22"/>
  <c r="H79" i="22"/>
  <c r="J78" i="22"/>
  <c r="H78" i="22"/>
  <c r="K77" i="22"/>
  <c r="J74" i="22"/>
  <c r="H74" i="22"/>
  <c r="J73" i="22"/>
  <c r="H73" i="22"/>
  <c r="J72" i="22"/>
  <c r="H72" i="22"/>
  <c r="K71" i="22"/>
  <c r="J68" i="22"/>
  <c r="H68" i="22"/>
  <c r="J67" i="22"/>
  <c r="H67" i="22"/>
  <c r="J66" i="22"/>
  <c r="H66" i="22"/>
  <c r="H65" i="22"/>
  <c r="J65" i="22" s="1"/>
  <c r="K64" i="22"/>
  <c r="J61" i="22"/>
  <c r="H61" i="22"/>
  <c r="J60" i="22"/>
  <c r="H60" i="22"/>
  <c r="K59" i="22"/>
  <c r="J56" i="22"/>
  <c r="H56" i="22"/>
  <c r="J55" i="22"/>
  <c r="H55" i="22"/>
  <c r="K54" i="22"/>
  <c r="J51" i="22"/>
  <c r="H51" i="22"/>
  <c r="J50" i="22"/>
  <c r="H50" i="22"/>
  <c r="J49" i="22"/>
  <c r="H49" i="22"/>
  <c r="K48" i="22"/>
  <c r="J45" i="22"/>
  <c r="H45" i="22"/>
  <c r="J44" i="22"/>
  <c r="H44" i="22"/>
  <c r="J43" i="22"/>
  <c r="H43" i="22"/>
  <c r="K42" i="22"/>
  <c r="J39" i="22"/>
  <c r="H39" i="22"/>
  <c r="J38" i="22"/>
  <c r="H38" i="22"/>
  <c r="J37" i="22"/>
  <c r="H37" i="22"/>
  <c r="J36" i="22"/>
  <c r="H36" i="22"/>
  <c r="K35" i="22"/>
  <c r="J32" i="22"/>
  <c r="H32" i="22"/>
  <c r="J31" i="22"/>
  <c r="H31" i="22"/>
  <c r="J30" i="22"/>
  <c r="H30" i="22"/>
  <c r="J29" i="22"/>
  <c r="H29" i="22"/>
  <c r="K28" i="22"/>
  <c r="J25" i="22"/>
  <c r="H25" i="22"/>
  <c r="J24" i="22"/>
  <c r="H24" i="22"/>
  <c r="K23" i="22"/>
  <c r="J20" i="22"/>
  <c r="H20" i="22"/>
  <c r="J19" i="22"/>
  <c r="H19" i="22"/>
  <c r="J18" i="22"/>
  <c r="H18" i="22"/>
  <c r="J17" i="22"/>
  <c r="H17" i="22"/>
  <c r="K16" i="22"/>
  <c r="F8" i="22"/>
  <c r="F7" i="22"/>
  <c r="F4" i="22"/>
  <c r="F3" i="22"/>
  <c r="F2" i="22"/>
  <c r="F11" i="22" s="1"/>
  <c r="J3" i="22" l="1"/>
  <c r="J9" i="22" s="1"/>
  <c r="J4" i="22"/>
  <c r="H2" i="27" s="1"/>
  <c r="I2" i="27" s="1"/>
  <c r="J5" i="22"/>
  <c r="D4" i="26" s="1"/>
  <c r="D6" i="26" s="1"/>
  <c r="H2" i="24" l="1"/>
  <c r="J6" i="22"/>
  <c r="J13" i="22" s="1"/>
  <c r="H4" i="27"/>
  <c r="I2" i="25" l="1"/>
  <c r="I4" i="25" s="1"/>
  <c r="H4" i="24"/>
  <c r="I2" i="24"/>
  <c r="J10" i="22"/>
</calcChain>
</file>

<file path=xl/sharedStrings.xml><?xml version="1.0" encoding="utf-8"?>
<sst xmlns="http://schemas.openxmlformats.org/spreadsheetml/2006/main" count="383" uniqueCount="294">
  <si>
    <t>Compliance - COMMUNICATION &amp; TRAINING</t>
  </si>
  <si>
    <t>Compliance - COMPLIANCE CULTURE</t>
  </si>
  <si>
    <t>Compliance - COMPLIANCE INFORMATION MANAGEMENT</t>
  </si>
  <si>
    <t>Compliance - COMPLIANCE ORGANIZATION</t>
  </si>
  <si>
    <t>Compliance - COMPLIANCE REPORTING</t>
  </si>
  <si>
    <t>Compliance - CONTROLS &amp; MONITORING</t>
  </si>
  <si>
    <t>Compliance - POLICIES &amp; PROCEDURES</t>
  </si>
  <si>
    <t>Compliance - RISK ASSESSMENT</t>
  </si>
  <si>
    <t>Compliance - SUPERVISION</t>
  </si>
  <si>
    <t>Corporate Assets - FACILITIES &amp; EQUIPMENT</t>
  </si>
  <si>
    <t>Corporate Assets - INTANGIBLE ASSETS</t>
  </si>
  <si>
    <t>Corporate Assets - PERSONAL SAFETY</t>
  </si>
  <si>
    <t>Corporate Assets - PHYSICAL SECURITY</t>
  </si>
  <si>
    <t>Corporate Assets - PROCESS MANAGEMENT</t>
  </si>
  <si>
    <t>Corporate Assets - TAXATION</t>
  </si>
  <si>
    <t>Corporate Assets - UTILIZATION</t>
  </si>
  <si>
    <t>Corporate Governance - BOARD EFFECTIVENESS / KNOWLEDGE MANAGEMENT</t>
  </si>
  <si>
    <t>Corporate Governance - BOARD STRUCTURE &amp; LEADERSHIP</t>
  </si>
  <si>
    <t>Corporate Governance - COMPENSATION / PERFORMANCE INCENTIVES / ALIGNMENT</t>
  </si>
  <si>
    <t>Corporate Governance - CORPORATE RESPONSIBILITY &amp; SUSTAINABILITY</t>
  </si>
  <si>
    <t>Corporate Governance - REPUTATION / STAKEHOLDER RELATIONS</t>
  </si>
  <si>
    <t>Corporate Governance - RISK OVERSIGHT</t>
  </si>
  <si>
    <t>Corporate Governance - TRANSPARENCY &amp; FINANCIAL INTEGRITY</t>
  </si>
  <si>
    <t>Corporate Responsibility and Sustainability - BIO DIVERSITY</t>
  </si>
  <si>
    <t>Corporate Responsibility and Sustainability - CLIMATE CHANGE</t>
  </si>
  <si>
    <t>Corporate Responsibility and Sustainability - COMMUNITY INVESTMENT</t>
  </si>
  <si>
    <t>Corporate Responsibility and Sustainability - ENERGY MANAGEMENT &amp; ALTERNATIVE SOURCING</t>
  </si>
  <si>
    <t>Corporate Responsibility and Sustainability - FAIR TRADE CERTIFICATION</t>
  </si>
  <si>
    <t>Corporate Responsibility and Sustainability - NATURAL RESOURCE UTILIZATION AND ACCOUNTING</t>
  </si>
  <si>
    <t>Corporate Responsibility and Sustainability - PHILANTHROPY</t>
  </si>
  <si>
    <t>Corporate Responsibility and Sustainability - PROJECT FINANCING</t>
  </si>
  <si>
    <t>Corporate Responsibility and Sustainability - RESOURCE SCARCITY</t>
  </si>
  <si>
    <t>Corporate Responsibility and Sustainability - SUSTAINABILITY STRATEGY</t>
  </si>
  <si>
    <t>Corporate Responsibility and Sustainability - SUSTAINABLE WATER QUALITY</t>
  </si>
  <si>
    <t>Corporate Responsibility and Sustainability - WASTE REDUCTION &amp; CLOSED LOOP PRODUCTION</t>
  </si>
  <si>
    <t>Ethics - ADDRESSING ALLEGATIONS</t>
  </si>
  <si>
    <t>Ethics - COMMUNICATIONS</t>
  </si>
  <si>
    <t>Ethics - CORRECTIVE ACTIONS &amp; DISCIPLINE</t>
  </si>
  <si>
    <t>Ethics - ETHICAL CULTURE / TONE AT THE TOP</t>
  </si>
  <si>
    <t>Ethics - ETHICS REPORTING</t>
  </si>
  <si>
    <t>Ethics - INVESTIGATION</t>
  </si>
  <si>
    <t>Ethics - MONITORING &amp; AUDITING</t>
  </si>
  <si>
    <t>Ethics - POLICIES &amp; PROCEDURES</t>
  </si>
  <si>
    <t>Ethics - PROGRAM ASSESSMENT AND EVALUATION</t>
  </si>
  <si>
    <t>Ethics - STRUCTURE &amp; OVERSIGHT</t>
  </si>
  <si>
    <t>Ethics - TRAINING</t>
  </si>
  <si>
    <t>External Factors - COMPETITION</t>
  </si>
  <si>
    <t>External Factors - CREDIT RATING</t>
  </si>
  <si>
    <t>External Factors - CUSTOMER DEMANDS</t>
  </si>
  <si>
    <t>External Factors - ECONOMIC CONDITIONS / INDUSTRY TRENDS</t>
  </si>
  <si>
    <t>External Factors - EXTERNAL FRAUD</t>
  </si>
  <si>
    <t>External Factors - GEO POLITICAL</t>
  </si>
  <si>
    <t>External Factors - HAZARDOUS / CATASTROPHIC LOSS</t>
  </si>
  <si>
    <t>External Factors - LAWS AND REGULATIONS</t>
  </si>
  <si>
    <t>External Factors - MARKETS</t>
  </si>
  <si>
    <t>External Factors - THIRD PARTY / JOINT VENTURE REQUIREMENTS</t>
  </si>
  <si>
    <t>Finance - ACCOUNTING</t>
  </si>
  <si>
    <t>Finance - AUDIT QUALITY</t>
  </si>
  <si>
    <t>Finance - CAPITAL MANAGEMENT</t>
  </si>
  <si>
    <t>Finance - CREDIT</t>
  </si>
  <si>
    <t>Finance - FINANCIAL ASSET INVESTMENT</t>
  </si>
  <si>
    <t>Finance - INSURANCE &amp; HEDGING</t>
  </si>
  <si>
    <t>Finance - LIQUIDITY</t>
  </si>
  <si>
    <t>Finance - PENSIONS</t>
  </si>
  <si>
    <t>Finance - PLANNING / BUDGETING / FORECASTING</t>
  </si>
  <si>
    <t>Finance - TAXATION</t>
  </si>
  <si>
    <t>Human Resources - CORPORATE CULTURE</t>
  </si>
  <si>
    <t>Human Resources - HEALTH &amp; WELFARE BENEFITS</t>
  </si>
  <si>
    <t>Human Resources - HUMAN RESOURCE POLICIES AND PROCEDURES</t>
  </si>
  <si>
    <t>Human Resources - IMPLICATIONS OF SIGNIFICANT EVENTS</t>
  </si>
  <si>
    <t>Human Resources - LABOR RELATIONS</t>
  </si>
  <si>
    <t>Human Resources - ORGANIZATION STRUCTURE</t>
  </si>
  <si>
    <t>Human Resources - PAYROLL</t>
  </si>
  <si>
    <t>Human Resources - PERFORMANCE / TALENT MANAGEMENT&amp; COMPENSATION</t>
  </si>
  <si>
    <t>Human Resources - RETIREMENT PROGRAMS</t>
  </si>
  <si>
    <t>Human Resources - TALENT PIPELINE / RECRUITMENT</t>
  </si>
  <si>
    <t>Human Resources - TRAINING &amp; DEVELOPMENT</t>
  </si>
  <si>
    <t>Information Technology - Architecture</t>
  </si>
  <si>
    <t>Information Technology - Asset Management</t>
  </si>
  <si>
    <t>Information Technology - Business Continuity Management</t>
  </si>
  <si>
    <t>Information Technology - Information Security</t>
  </si>
  <si>
    <t>Information Technology - Physical &amp; Environmental</t>
  </si>
  <si>
    <t>Information Technology - Privacy Protection</t>
  </si>
  <si>
    <t>Information Technology - Project Management</t>
  </si>
  <si>
    <t>Information Technology - Records Management</t>
  </si>
  <si>
    <t>Information Technology - Service Operations</t>
  </si>
  <si>
    <t>Information Technology - Third-Party Governance</t>
  </si>
  <si>
    <t>Legal - BANKRUPTCY</t>
  </si>
  <si>
    <t>Legal - COMPETITION</t>
  </si>
  <si>
    <t>Legal - CONTRACT MANAGEMENT</t>
  </si>
  <si>
    <t>Legal - CORPORATE INVESTIGATIONS</t>
  </si>
  <si>
    <t>Legal - ENVIRONMENTAL, HEALTH &amp; SAFETY</t>
  </si>
  <si>
    <t>Legal - FINANCE &amp; ACCOUNTING</t>
  </si>
  <si>
    <t>Legal - GOVERNMENT INVESTIGATIONS</t>
  </si>
  <si>
    <t>Legal - INTELLECTUAL PROPERTY</t>
  </si>
  <si>
    <t>Legal - LABOR &amp; EMPLOYMENT ISSUES</t>
  </si>
  <si>
    <t>Legal - LEGAL &amp; REGULATORY COMPLIANCE</t>
  </si>
  <si>
    <t>Legal - LEGAL ENTITY PLANNING</t>
  </si>
  <si>
    <t>Legal - LITIGATION &amp; DISPUTE RESOLUTION</t>
  </si>
  <si>
    <t>Legal - PRIVACY &amp; SECURITY LAWS</t>
  </si>
  <si>
    <t>Legal - RECORDS &amp; INFORMATION MANAGEMENT</t>
  </si>
  <si>
    <t>Planning - BUSINESS CONTINUITY MANAGEMENT</t>
  </si>
  <si>
    <t>Planning - CAPITAL PLANNING</t>
  </si>
  <si>
    <t>Planning - KNOWLEDGE MANAGEMENT</t>
  </si>
  <si>
    <t>Planning - OPERATIONAL PLANNING</t>
  </si>
  <si>
    <t>Planning - PERFORMANCE MANAGEMENT</t>
  </si>
  <si>
    <t>Planning - SCENARIO PLANNING</t>
  </si>
  <si>
    <t>Product Development - DISCONTINUANCE &amp; DIVESTITURE</t>
  </si>
  <si>
    <t>Product Development - INNOVATION, RESEARCH &amp; DEVELOPMENT</t>
  </si>
  <si>
    <t>Product Development - LAUNCH</t>
  </si>
  <si>
    <t>Product Development - LIABILITY</t>
  </si>
  <si>
    <t>Product Development - PRODUCT DESIGN / QUALITY</t>
  </si>
  <si>
    <t>Product Development - PRODUCTION</t>
  </si>
  <si>
    <t>Product Development - SUBSTITUTION</t>
  </si>
  <si>
    <t>Product Development - TECHNOLOGY OBSOLESCENCE</t>
  </si>
  <si>
    <t>Product Development - TESTING</t>
  </si>
  <si>
    <t>Product Development - TIMING</t>
  </si>
  <si>
    <t>Reporting - COMPLIANCE WITH ACCOUNTING STANDARDS &amp; POLICIES</t>
  </si>
  <si>
    <t>Reporting - FINANCIAL DISCLOSURES</t>
  </si>
  <si>
    <t>Reporting - FINANCIAL INFORMATION AVAILABILITY</t>
  </si>
  <si>
    <t>Reporting - FINANCIAL STATEMENT FRAUD</t>
  </si>
  <si>
    <t>Reporting - MANAGEMENT REPORTING</t>
  </si>
  <si>
    <t>Reporting - REGULATORY REPORTING</t>
  </si>
  <si>
    <t>Reporting - REPORTING QUALITY</t>
  </si>
  <si>
    <t>Reporting - STATUTORY REPORTING</t>
  </si>
  <si>
    <t>Reporting - SUSTAINABILITY REPORTING</t>
  </si>
  <si>
    <t>Reporting - TAX REPORTING</t>
  </si>
  <si>
    <t>Sales, Marketing and Communications - BRANDING &amp; REPUTATION</t>
  </si>
  <si>
    <t>Sales, Marketing and Communications - COMMUNICATIONS</t>
  </si>
  <si>
    <t>Sales, Marketing and Communications - CUSTOMER RELATIONS / CUSTOMER SUPPORT</t>
  </si>
  <si>
    <t>Sales, Marketing and Communications - DISTRIBUTION</t>
  </si>
  <si>
    <t>Sales, Marketing and Communications - E-COMMERCE / INTERNET STRATEGY</t>
  </si>
  <si>
    <t>Sales, Marketing and Communications - INVESTOR RELATIONS</t>
  </si>
  <si>
    <t>Sales, Marketing and Communications - MARKET RESEARCH</t>
  </si>
  <si>
    <t>Sales, Marketing and Communications - MARKETING PROGRAMS</t>
  </si>
  <si>
    <t>Sales, Marketing and Communications - MARKETING STRATEGY</t>
  </si>
  <si>
    <t xml:space="preserve">Sales, Marketing and Communications - PUBLIC RELATIONS </t>
  </si>
  <si>
    <t>Sales, Marketing and Communications - SALES STRATEGY</t>
  </si>
  <si>
    <t>Strategy - ALLIANCES</t>
  </si>
  <si>
    <t>Strategy - BUSINESS CONCENTRATION</t>
  </si>
  <si>
    <t>Strategy - BUSINESS MODEL</t>
  </si>
  <si>
    <t>Strategy - CUSTOMERS</t>
  </si>
  <si>
    <t>Strategy - EXTENDED ENTERPRISE</t>
  </si>
  <si>
    <t>Strategy - GROWTH</t>
  </si>
  <si>
    <t>Strategy - INNOVATION</t>
  </si>
  <si>
    <t>Strategy - MARKETS</t>
  </si>
  <si>
    <t>Strategy - MERGERS / ACQUISITIONS / DIVESTITURES</t>
  </si>
  <si>
    <t>Strategy - OUTSOURCING</t>
  </si>
  <si>
    <t>Strategy - POLICY</t>
  </si>
  <si>
    <t>Strategy - PRICING</t>
  </si>
  <si>
    <t>Strategy - TECHNOLOGY</t>
  </si>
  <si>
    <t>Strategy - VISION, MISSION AND VALUES</t>
  </si>
  <si>
    <t>Supply Chain - DELIVERY</t>
  </si>
  <si>
    <t>Supply Chain - PLANNING</t>
  </si>
  <si>
    <t>Supply Chain - PRODUCTION</t>
  </si>
  <si>
    <t>Supply Chain - RETURNS</t>
  </si>
  <si>
    <t>Supply Chain - SOURCING</t>
  </si>
  <si>
    <t>Yes</t>
  </si>
  <si>
    <t>No</t>
  </si>
  <si>
    <t>None of the above</t>
  </si>
  <si>
    <t>Speed of Onset</t>
  </si>
  <si>
    <t>End-users will be impacted within a single site</t>
  </si>
  <si>
    <t>Functionality would be unavailable or unusable until the change has been backed-out or the change failure has been corrected</t>
  </si>
  <si>
    <t>Immediately</t>
  </si>
  <si>
    <t>It has no potential to impact a CBP</t>
  </si>
  <si>
    <t>It has the potential to impact only one CBP</t>
  </si>
  <si>
    <t>It has the potential to impact more than one CBP</t>
  </si>
  <si>
    <t>It has the potential to impact most all CBPs (Global / Enterprise-wide Impact)</t>
  </si>
  <si>
    <t>Within 4-hours</t>
  </si>
  <si>
    <t>Within 12-hours</t>
  </si>
  <si>
    <t>Longer than 12-hours</t>
  </si>
  <si>
    <t>Follows an established SOP that has been applied multiple times in the past, previous implementations have been successful (no change-related incidents), and the Implementation Plan and SOP are both attached to this change record</t>
  </si>
  <si>
    <r>
      <t xml:space="preserve">Will occur during the Month-end, Quarter-end, or Fiscal-Year-end close periods, but the change has </t>
    </r>
    <r>
      <rPr>
        <u/>
        <sz val="10"/>
        <rFont val="Arial"/>
        <family val="2"/>
      </rPr>
      <t>no</t>
    </r>
    <r>
      <rPr>
        <sz val="10"/>
        <rFont val="Arial"/>
        <family val="2"/>
      </rPr>
      <t xml:space="preserve"> potential to impact financial closing, shipping, or shipment reporting</t>
    </r>
  </si>
  <si>
    <t>Yes and the Information Security Standards for Change Control of a Regulated Computer System have been followed, and the Change Control deliverables are attached to this change record</t>
  </si>
  <si>
    <t>COSO ERM Risk Area</t>
  </si>
  <si>
    <t>Questions / Responses</t>
  </si>
  <si>
    <t>Question Weight</t>
  </si>
  <si>
    <t>Answer Weight</t>
  </si>
  <si>
    <t>Risk Results</t>
  </si>
  <si>
    <t>Answer Points</t>
  </si>
  <si>
    <r>
      <t xml:space="preserve">Previous Change Success:
</t>
    </r>
    <r>
      <rPr>
        <sz val="10"/>
        <color theme="1"/>
        <rFont val="Arial"/>
        <family val="2"/>
      </rPr>
      <t>The Implementation Plan for this change…</t>
    </r>
  </si>
  <si>
    <t>No downtime and will not result in service quality degradation</t>
  </si>
  <si>
    <t>A special downtime that has been coordinated with Business Partners</t>
  </si>
  <si>
    <r>
      <t xml:space="preserve">Critical Business Periods:
</t>
    </r>
    <r>
      <rPr>
        <sz val="10"/>
        <rFont val="Arial"/>
        <family val="2"/>
      </rPr>
      <t>This change…</t>
    </r>
  </si>
  <si>
    <t>Vulnerability Score</t>
  </si>
  <si>
    <t>Impact Score</t>
  </si>
  <si>
    <t>Speed of Onset Score</t>
  </si>
  <si>
    <t>TOTAL RISK SCORE</t>
  </si>
  <si>
    <r>
      <t xml:space="preserve">Expertise and Previous Experience:
</t>
    </r>
    <r>
      <rPr>
        <sz val="10"/>
        <color theme="1"/>
        <rFont val="Arial"/>
        <family val="2"/>
      </rPr>
      <t>The people (P&amp;G and suppliers) executing this change…</t>
    </r>
  </si>
  <si>
    <r>
      <t xml:space="preserve">Will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occur during the Month-end, Quarter-end, or Fiscal-Year-end close periods</t>
    </r>
  </si>
  <si>
    <r>
      <t xml:space="preserve">Will occur during the Month-end, Quarter-end, or Fiscal-Year-end close periods and the change </t>
    </r>
    <r>
      <rPr>
        <u/>
        <sz val="10"/>
        <rFont val="Arial"/>
        <family val="2"/>
      </rPr>
      <t>does</t>
    </r>
    <r>
      <rPr>
        <sz val="10"/>
        <rFont val="Arial"/>
        <family val="2"/>
      </rPr>
      <t xml:space="preserve"> have the potential to impact financial closing, shipping, or shipment reporting</t>
    </r>
  </si>
  <si>
    <r>
      <t xml:space="preserve">Test Environment:
</t>
    </r>
    <r>
      <rPr>
        <sz val="10"/>
        <rFont val="Arial"/>
        <family val="2"/>
      </rPr>
      <t>Has this change been fully tested in a test environment exactly like the Production-environment?</t>
    </r>
  </si>
  <si>
    <r>
      <t xml:space="preserve">Testing:
 - </t>
    </r>
    <r>
      <rPr>
        <sz val="10"/>
        <rFont val="Arial"/>
        <family val="2"/>
      </rPr>
      <t xml:space="preserve">The testing objectives and success criteria for this change are documented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testing results have confirmed that the success criteria have been fully met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testing objectives, success criteria, and results are all attached to this change record</t>
    </r>
  </si>
  <si>
    <t>Yes, with potential impact to a single site</t>
  </si>
  <si>
    <t>Yes, with potential impact to an entire region (e.g. NA, LA, EMEA, Asia)</t>
  </si>
  <si>
    <t>V Questions</t>
  </si>
  <si>
    <t>I Questions</t>
  </si>
  <si>
    <t>Category Points</t>
  </si>
  <si>
    <t>SoO Questions</t>
  </si>
  <si>
    <r>
      <t xml:space="preserve">Business Continuity Plans (BCPs) with Manual Workarounds:
</t>
    </r>
    <r>
      <rPr>
        <sz val="10"/>
        <rFont val="Arial"/>
        <family val="2"/>
      </rPr>
      <t>If this Change fails...</t>
    </r>
  </si>
  <si>
    <r>
      <t xml:space="preserve">Regulatory Compliance:
</t>
    </r>
    <r>
      <rPr>
        <sz val="10"/>
        <color theme="1"/>
        <rFont val="Arial"/>
        <family val="2"/>
      </rPr>
      <t>Does this change impact any systems that must comply with specific Government Regulations (e.g. FDA Standards for System Validation, Sarbanes Oxley, in-country PII regulations, etc.)?</t>
    </r>
  </si>
  <si>
    <r>
      <t xml:space="preserve">Coordination:
</t>
    </r>
    <r>
      <rPr>
        <sz val="10"/>
        <rFont val="Arial"/>
        <family val="2"/>
      </rPr>
      <t>The implementation of this change will be performed by…</t>
    </r>
  </si>
  <si>
    <r>
      <rPr>
        <u/>
        <sz val="10"/>
        <rFont val="Arial"/>
        <family val="2"/>
      </rPr>
      <t>One</t>
    </r>
    <r>
      <rPr>
        <sz val="10"/>
        <rFont val="Arial"/>
        <family val="2"/>
      </rPr>
      <t xml:space="preserve"> person</t>
    </r>
  </si>
  <si>
    <r>
      <t xml:space="preserve">Multiple people from the </t>
    </r>
    <r>
      <rPr>
        <u/>
        <sz val="10"/>
        <rFont val="Arial"/>
        <family val="2"/>
      </rPr>
      <t>same</t>
    </r>
    <r>
      <rPr>
        <sz val="10"/>
        <rFont val="Arial"/>
        <family val="2"/>
      </rPr>
      <t xml:space="preserve"> supplier</t>
    </r>
  </si>
  <si>
    <r>
      <t xml:space="preserve">Multiple people from </t>
    </r>
    <r>
      <rPr>
        <u/>
        <sz val="10"/>
        <rFont val="Arial"/>
        <family val="2"/>
      </rPr>
      <t>different</t>
    </r>
    <r>
      <rPr>
        <sz val="10"/>
        <rFont val="Arial"/>
        <family val="2"/>
      </rPr>
      <t xml:space="preserve"> suppliers</t>
    </r>
  </si>
  <si>
    <r>
      <t xml:space="preserve">Capability to Detect:
</t>
    </r>
    <r>
      <rPr>
        <sz val="10"/>
        <rFont val="Arial"/>
        <family val="2"/>
      </rPr>
      <t>If there is a failure associated with this change, the failure will be detected by the person implementing the change and/or by Key Users performing post-change validation…</t>
    </r>
  </si>
  <si>
    <t>Business acceptance of service quality degradation or unscheduled downtime</t>
  </si>
  <si>
    <r>
      <t xml:space="preserve">Datacenter, Central/Core Network, Information Security, and Enterprise Integration:
</t>
    </r>
    <r>
      <rPr>
        <sz val="10"/>
        <rFont val="Arial"/>
        <family val="2"/>
      </rPr>
      <t xml:space="preserve"> - This change has the potential to affect an entire Datacenter
 -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this is a Central/Core Network change
 -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this is an Information Security platform-level change (e.g. Active Directory, Enterprise Directory)
 -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this is an Enterprise Application Integration (EAI) platform change (e.g. SAP PI)</t>
    </r>
  </si>
  <si>
    <t>End-users will be impacted within a single region (e.g. NA, LA, EMEA, Asia)</t>
  </si>
  <si>
    <t>Contains some new procedural steps that have never been executed before in Production, but the Implementation Plan is complete and is attached to this change record</t>
  </si>
  <si>
    <t>Downtime during a regularly scheduled routine maintenance window</t>
  </si>
  <si>
    <t>Completion Check</t>
  </si>
  <si>
    <r>
      <t xml:space="preserve">Service Availability Impact:
</t>
    </r>
    <r>
      <rPr>
        <sz val="10"/>
        <color theme="1"/>
        <rFont val="Arial"/>
        <family val="2"/>
      </rPr>
      <t>This change requires...</t>
    </r>
  </si>
  <si>
    <r>
      <t xml:space="preserve">BCPs with manual workarounds exist, the workarounds have been tested within the past 12-months, and the workarounds could be </t>
    </r>
    <r>
      <rPr>
        <u/>
        <sz val="10"/>
        <rFont val="Arial"/>
        <family val="2"/>
      </rPr>
      <t>maintained indefinitely</t>
    </r>
    <r>
      <rPr>
        <sz val="10"/>
        <rFont val="Arial"/>
        <family val="2"/>
      </rPr>
      <t xml:space="preserve"> until the change failure has been resolved</t>
    </r>
  </si>
  <si>
    <r>
      <t xml:space="preserve">BCPs with manual workarounds exist, the workarounds have been tested within the past 12-month, and the workarounds could be </t>
    </r>
    <r>
      <rPr>
        <u/>
        <sz val="10"/>
        <rFont val="Arial"/>
        <family val="2"/>
      </rPr>
      <t>maintained for at least 24-hours</t>
    </r>
    <r>
      <rPr>
        <sz val="10"/>
        <rFont val="Arial"/>
        <family val="2"/>
      </rPr>
      <t xml:space="preserve"> while the change failure is being resolved</t>
    </r>
  </si>
  <si>
    <t>BCPs and/or manual workarounds are unknown</t>
  </si>
  <si>
    <r>
      <t xml:space="preserve">Backup (Reduced Potential for Data Loss):
 - </t>
    </r>
    <r>
      <rPr>
        <sz val="10"/>
        <rFont val="Arial"/>
        <family val="2"/>
      </rPr>
      <t xml:space="preserve">The systems that this change is impacting will be backed up and verified as a successful backup shortly-before the change implementation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process to restore the backup has been tested and verified as successful within the past 6-months</t>
    </r>
  </si>
  <si>
    <t>No or Unknown</t>
  </si>
  <si>
    <r>
      <t xml:space="preserve">Have implemented this before in production within the past 30-days at P&amp;G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are considered SMEs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a Change Orchestrator is assigned to the change to protect the integrity of the change window</t>
    </r>
  </si>
  <si>
    <r>
      <t xml:space="preserve">Have implemented this before in production within the past 12-months at P&amp;G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are considered SMEs</t>
    </r>
  </si>
  <si>
    <r>
      <t xml:space="preserve">Yes, with potential impact to multiple regions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globally (enterprise-wide)</t>
    </r>
  </si>
  <si>
    <t>End-users will be impacted within multiple regions or globally (enterprise-wide)</t>
  </si>
  <si>
    <r>
      <t xml:space="preserve">Has never been executed before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has been executed before (but with incidents)</t>
    </r>
  </si>
  <si>
    <t>Partial - The impact of change failure would be partially recoverable by P&amp;G (e.g. recoverable up to the supplier invoice amount but not beyond that)</t>
  </si>
  <si>
    <r>
      <t xml:space="preserve">Critical Business Processes (CBP):
</t>
    </r>
    <r>
      <rPr>
        <sz val="10"/>
        <color theme="1"/>
        <rFont val="Arial"/>
        <family val="2"/>
      </rPr>
      <t>Take into consideration shared infrastructure, shared SAP objects, interfaces, etc. when answering this question:  If this change fails (consider the worst case scenario)…</t>
    </r>
  </si>
  <si>
    <r>
      <t xml:space="preserve">Financial Impact of Change Failure:
</t>
    </r>
    <r>
      <rPr>
        <sz val="10"/>
        <color theme="1"/>
        <rFont val="Arial"/>
        <family val="2"/>
      </rPr>
      <t xml:space="preserve">If this change fails (consider the worst case scenario), does the failure have the potential to cause...
 - shipments to stop or be delayed
 - </t>
    </r>
    <r>
      <rPr>
        <u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manufacturing to stop
 - </t>
    </r>
    <r>
      <rPr>
        <u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financial activities to be disrupted</t>
    </r>
  </si>
  <si>
    <r>
      <t xml:space="preserve">Visible External Impact to Reputation:
</t>
    </r>
    <r>
      <rPr>
        <sz val="10"/>
        <rFont val="Arial"/>
        <family val="2"/>
      </rPr>
      <t>If this change fails (consider the worst case scenario), does it have the potential to cause an impact to P&amp;G's external reputation including (but not limited to) the following:
 - Inability to pay supplier invoices or stock dividends on-time
 - Loss of Consumer Data, Personally Identifiable Information (PII), or other confidential information
 - Inability to publish financial statements or file regulatory statements
 - Negative attention in the media, with consumers, or with customers
 - Loss of brand image</t>
    </r>
  </si>
  <si>
    <r>
      <t xml:space="preserve">Customer Impact:
</t>
    </r>
    <r>
      <rPr>
        <sz val="10"/>
        <rFont val="Arial"/>
        <family val="2"/>
      </rPr>
      <t>If this change fails (consider the worst case scenario), does it have the potential to impact P&amp;G's ability to fulfill Customer orders on time (e.g. Wal-Mart, Tesco, Carrefour, etc.)?</t>
    </r>
  </si>
  <si>
    <r>
      <t xml:space="preserve">End-user Impact:
</t>
    </r>
    <r>
      <rPr>
        <sz val="10"/>
        <color theme="1"/>
        <rFont val="Arial"/>
        <family val="2"/>
      </rPr>
      <t>If this change fails (consider the worst case scenario)…</t>
    </r>
  </si>
  <si>
    <t>No, but there is a peer review process (a second set of eyes) to verify correct change execution during implementation</t>
  </si>
  <si>
    <r>
      <t xml:space="preserve">Accountability and Accessibility:
 - </t>
    </r>
    <r>
      <rPr>
        <sz val="10"/>
        <color theme="1"/>
        <rFont val="Arial"/>
        <family val="2"/>
      </rPr>
      <t xml:space="preserve">The P&amp;G Band-3 Operations Manager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P&amp;G Project Leader (if applicable) who are personally accountable for this change are documented within the change record and are aware of the change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the people implementing the change know how to contact the P&amp;G Band-3 Operations Manager and the P&amp;G Project Leader (during business hours and off-hours) if there is a problem</t>
    </r>
  </si>
  <si>
    <t>Instructions:</t>
  </si>
  <si>
    <t>- Mark only one answer per question in Column-C</t>
  </si>
  <si>
    <t>- Suppliers complete the Vulnerability and Speed of Onset Questions</t>
  </si>
  <si>
    <r>
      <t xml:space="preserve">- A P&amp;G Employee </t>
    </r>
    <r>
      <rPr>
        <u/>
        <sz val="10"/>
        <color rgb="FFFF0000"/>
        <rFont val="Arial"/>
        <family val="2"/>
      </rPr>
      <t>must</t>
    </r>
    <r>
      <rPr>
        <sz val="10"/>
        <color rgb="FFFF0000"/>
        <rFont val="Arial"/>
        <family val="2"/>
      </rPr>
      <t xml:space="preserve"> complete the Impact Questions</t>
    </r>
  </si>
  <si>
    <t>COSO RISK SCORES:</t>
  </si>
  <si>
    <t>Service Mgr. Equivalent Scores</t>
  </si>
  <si>
    <t>Director Approval Required?</t>
  </si>
  <si>
    <t>Impact in Service Mgr.</t>
  </si>
  <si>
    <t>Risk in Service Mgr.</t>
  </si>
  <si>
    <t>I Weight Check</t>
  </si>
  <si>
    <t>V Weight Check</t>
  </si>
  <si>
    <t>Final Completion Check</t>
  </si>
  <si>
    <r>
      <t>Automation (Reduced Potential for Human Error):</t>
    </r>
    <r>
      <rPr>
        <sz val="10"/>
        <rFont val="Arial"/>
        <family val="2"/>
      </rPr>
      <t xml:space="preserve">
 - The process steps to implement the change are fully automated (i.e. implementation is done via a proven and tested script instead of manual steps)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process to back-out the change is also fully automated (i.e. back-out is done via a proven and tested script rather than via manual steps)</t>
    </r>
  </si>
  <si>
    <r>
      <t xml:space="preserve">Back-out:
</t>
    </r>
    <r>
      <rPr>
        <sz val="10"/>
        <color theme="1"/>
        <rFont val="Arial"/>
        <family val="2"/>
      </rPr>
      <t xml:space="preserve">The Change Implementation Back-out Plan…
 - Follows an established SOP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has been successfully tested to confirm the back-out returns the environment to the pre-implementation state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identifies the criteria for triggering the back-out procedures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identifies the person (name and emergency contact phone number) who must approve the decision to stop implementation and begin the back-out process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identifies all Service Recovery items for the system to be ready for end-users (e.g. restoring data, processing queues, etc.)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can be completed within the change window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is attached to this change record</t>
    </r>
  </si>
  <si>
    <r>
      <rPr>
        <b/>
        <sz val="10"/>
        <rFont val="Arial"/>
        <family val="2"/>
      </rPr>
      <t xml:space="preserve">CR-number from Service Manager System:  </t>
    </r>
    <r>
      <rPr>
        <sz val="10"/>
        <color rgb="FFFF0000"/>
        <rFont val="Arial"/>
        <family val="2"/>
      </rPr>
      <t>enter here</t>
    </r>
  </si>
  <si>
    <r>
      <rPr>
        <b/>
        <sz val="10"/>
        <rFont val="Arial"/>
        <family val="2"/>
      </rPr>
      <t xml:space="preserve">Lead Supplier Name:  </t>
    </r>
    <r>
      <rPr>
        <sz val="10"/>
        <color rgb="FFFF0000"/>
        <rFont val="Arial"/>
        <family val="2"/>
      </rPr>
      <t>enter supplier name here (e.g. HP, Infosys, etc.)</t>
    </r>
  </si>
  <si>
    <r>
      <t xml:space="preserve">Unrecoverable Financial Loss:
</t>
    </r>
    <r>
      <rPr>
        <sz val="10"/>
        <color theme="1"/>
        <rFont val="Arial"/>
        <family val="2"/>
      </rPr>
      <t>If this change fails, do P&amp;G's Master Service Agreements (MSA) with the suppliers implementing the change provide a means for P&amp;G to recoup the financial loss associated with change failure?</t>
    </r>
  </si>
  <si>
    <t>No end-users will be impacted</t>
  </si>
  <si>
    <r>
      <t xml:space="preserve">Yes and the Information Security Standards for Change Control of a Regulated Computer System have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been followed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the Change Control deliverables are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attached to this change record</t>
    </r>
  </si>
  <si>
    <r>
      <t xml:space="preserve">Change Risks:
</t>
    </r>
    <r>
      <rPr>
        <sz val="10"/>
        <rFont val="Arial"/>
        <family val="2"/>
      </rPr>
      <t xml:space="preserve"> - The risks and risk mitigation plans associated with this change are fully documented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the P&amp;G Service Manager or SME has signed-off
 -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this risk documentation including sign-off is attached to this change record</t>
    </r>
  </si>
  <si>
    <r>
      <t xml:space="preserve">Size and Scope:
</t>
    </r>
    <r>
      <rPr>
        <sz val="10"/>
        <rFont val="Arial"/>
        <family val="2"/>
      </rPr>
      <t xml:space="preserve"> - Is the size or scope of this change beyond the supplier or SME recommendation?
 -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can the change be divided and implemented in separate change windows to reduce the risk?</t>
    </r>
  </si>
  <si>
    <r>
      <t xml:space="preserve">Timing and Communication:
 - </t>
    </r>
    <r>
      <rPr>
        <sz val="10"/>
        <color theme="1"/>
        <rFont val="Arial"/>
        <family val="2"/>
      </rPr>
      <t xml:space="preserve">The change timing has been aligned with key stakeholders (including suppliers, P&amp;G IT, and P&amp;G business partners)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time-periods that have historically correlated with incidents are being avoided (e.g. daylight savings time change, Chinese New Year, December supplier shutdown period, etc.)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communication plans and accountability are defined for communication before, during, and after change execution
 - </t>
    </r>
    <r>
      <rPr>
        <u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the communication plan is attached to this change record</t>
    </r>
  </si>
  <si>
    <t>Notes</t>
  </si>
  <si>
    <t>Impact (Operations)</t>
  </si>
  <si>
    <t>Impact (Financial)</t>
  </si>
  <si>
    <t>Impact (Reputation)</t>
  </si>
  <si>
    <t>Impact (Customers)</t>
  </si>
  <si>
    <t>Impact (Employees)</t>
  </si>
  <si>
    <t>Vulnerability (Likelihood)</t>
  </si>
  <si>
    <t>Vulnerability (People)</t>
  </si>
  <si>
    <t>Vulnerability (Process)</t>
  </si>
  <si>
    <t>Vulnerability (Technology)</t>
  </si>
  <si>
    <r>
      <rPr>
        <b/>
        <sz val="10"/>
        <rFont val="Arial"/>
        <family val="2"/>
      </rPr>
      <t xml:space="preserve">Change Description:  </t>
    </r>
    <r>
      <rPr>
        <sz val="10"/>
        <color rgb="FFFF0000"/>
        <rFont val="Arial"/>
        <family val="2"/>
      </rPr>
      <t>enter very concise 1-line description here</t>
    </r>
  </si>
  <si>
    <t>COSO Enterprise Risk Management - IT Change Risk Assessment</t>
  </si>
  <si>
    <r>
      <rPr>
        <b/>
        <sz val="10"/>
        <rFont val="Arial"/>
        <family val="2"/>
      </rPr>
      <t xml:space="preserve">Person (P&amp;G) Answering the Impact Questions:  </t>
    </r>
    <r>
      <rPr>
        <sz val="10"/>
        <color rgb="FFFF0000"/>
        <rFont val="Arial"/>
        <family val="2"/>
      </rPr>
      <t>enter person's name &amp; email-address here</t>
    </r>
  </si>
  <si>
    <r>
      <rPr>
        <b/>
        <sz val="10"/>
        <rFont val="Arial"/>
        <family val="2"/>
      </rPr>
      <t xml:space="preserve">Person (Supplier) Answering the Vulnerability Questions:  </t>
    </r>
    <r>
      <rPr>
        <sz val="10"/>
        <color rgb="FFFF0000"/>
        <rFont val="Arial"/>
        <family val="2"/>
      </rPr>
      <t>enter person's name &amp; email-address here</t>
    </r>
  </si>
  <si>
    <t>Impact (Legal &amp; Regulatory)</t>
  </si>
  <si>
    <t>Yes - The impact of change failure would be fully recoverable by P&amp;G (or no material financial loss will occur if the change fails)</t>
  </si>
  <si>
    <t>Total</t>
  </si>
  <si>
    <t>High 
Dir Approval
Required</t>
  </si>
  <si>
    <t>High</t>
  </si>
  <si>
    <t>Thickness</t>
  </si>
  <si>
    <t>Medium</t>
  </si>
  <si>
    <t>Pointer Value</t>
  </si>
  <si>
    <t>Low</t>
  </si>
  <si>
    <t>Amounts</t>
  </si>
  <si>
    <t>Needle</t>
  </si>
  <si>
    <t>Series Labels</t>
  </si>
  <si>
    <t>Categories</t>
  </si>
  <si>
    <t>Excellent</t>
  </si>
  <si>
    <t>High 
Dir Approval Required</t>
  </si>
  <si>
    <t>Max</t>
  </si>
  <si>
    <t>&gt; 12 HRs</t>
  </si>
  <si>
    <t>12 HRs</t>
  </si>
  <si>
    <t>End</t>
  </si>
  <si>
    <t>4 HRs</t>
  </si>
  <si>
    <t>Pointer</t>
  </si>
  <si>
    <t>Now</t>
  </si>
  <si>
    <t>Value</t>
  </si>
  <si>
    <t>Start</t>
  </si>
  <si>
    <t>Speed of Onset/Capability to Detect</t>
  </si>
  <si>
    <t>Last Updated:  2-Nov-2018 B.D. Crowthers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</si>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</sst>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00"/>
      <name val="Arial"/>
      <family val="2"/>
    </font>
    <font>
      <u/>
      <sz val="10"/>
      <color rgb="FFFF0000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sz val="18"/>
      <color rgb="FFFF0000"/>
      <name val="Arial"/>
      <family val="2"/>
    </font>
    <font>
      <sz val="16"/>
      <color rgb="FF00B05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94">
    <xf numFmtId="0" fontId="0" fillId="0" borderId="0" xfId="0"/>
    <xf numFmtId="0" fontId="20" fillId="0" borderId="11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2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 wrapText="1"/>
    </xf>
    <xf numFmtId="0" fontId="21" fillId="0" borderId="16" xfId="0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left" vertical="top" wrapText="1"/>
    </xf>
    <xf numFmtId="1" fontId="29" fillId="25" borderId="0" xfId="0" applyNumberFormat="1" applyFont="1" applyFill="1" applyBorder="1" applyAlignment="1">
      <alignment horizontal="left" vertical="top" wrapText="1"/>
    </xf>
    <xf numFmtId="9" fontId="1" fillId="0" borderId="0" xfId="44" applyFont="1" applyFill="1" applyBorder="1" applyAlignment="1">
      <alignment horizontal="left" vertical="top" wrapText="1"/>
    </xf>
    <xf numFmtId="9" fontId="29" fillId="25" borderId="0" xfId="44" applyFont="1" applyFill="1" applyBorder="1" applyAlignment="1">
      <alignment horizontal="left" vertical="top" wrapText="1"/>
    </xf>
    <xf numFmtId="9" fontId="22" fillId="0" borderId="0" xfId="44" applyFont="1" applyFill="1" applyBorder="1" applyAlignment="1">
      <alignment horizontal="left" vertical="top" wrapText="1"/>
    </xf>
    <xf numFmtId="1" fontId="21" fillId="0" borderId="0" xfId="0" applyNumberFormat="1" applyFont="1" applyFill="1" applyBorder="1" applyAlignment="1">
      <alignment horizontal="left" vertical="top" wrapText="1"/>
    </xf>
    <xf numFmtId="9" fontId="21" fillId="26" borderId="0" xfId="44" applyFont="1" applyFill="1" applyBorder="1" applyAlignment="1">
      <alignment horizontal="left" vertical="top" wrapText="1"/>
    </xf>
    <xf numFmtId="9" fontId="23" fillId="26" borderId="0" xfId="44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indent="1"/>
    </xf>
    <xf numFmtId="0" fontId="29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/>
    </xf>
    <xf numFmtId="0" fontId="21" fillId="0" borderId="17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 wrapText="1"/>
    </xf>
    <xf numFmtId="164" fontId="1" fillId="0" borderId="0" xfId="44" applyNumberFormat="1" applyFont="1" applyFill="1" applyBorder="1" applyAlignment="1">
      <alignment horizontal="left" vertical="top" wrapText="1"/>
    </xf>
    <xf numFmtId="164" fontId="29" fillId="25" borderId="0" xfId="44" applyNumberFormat="1" applyFont="1" applyFill="1" applyBorder="1" applyAlignment="1">
      <alignment horizontal="left" vertical="top" wrapText="1"/>
    </xf>
    <xf numFmtId="164" fontId="21" fillId="26" borderId="0" xfId="44" applyNumberFormat="1" applyFont="1" applyFill="1" applyBorder="1" applyAlignment="1">
      <alignment horizontal="left" vertical="top" wrapText="1"/>
    </xf>
    <xf numFmtId="164" fontId="22" fillId="0" borderId="0" xfId="44" applyNumberFormat="1" applyFont="1" applyFill="1" applyBorder="1" applyAlignment="1">
      <alignment horizontal="left" vertical="top" wrapText="1"/>
    </xf>
    <xf numFmtId="0" fontId="21" fillId="27" borderId="0" xfId="0" applyFont="1" applyFill="1" applyBorder="1" applyAlignment="1">
      <alignment horizontal="left" vertical="top" wrapText="1"/>
    </xf>
    <xf numFmtId="0" fontId="1" fillId="27" borderId="0" xfId="0" applyFont="1" applyFill="1" applyBorder="1" applyAlignment="1">
      <alignment horizontal="left" vertical="top" wrapText="1"/>
    </xf>
    <xf numFmtId="0" fontId="21" fillId="28" borderId="0" xfId="0" applyFont="1" applyFill="1" applyBorder="1" applyAlignment="1">
      <alignment horizontal="left" vertical="top" wrapText="1"/>
    </xf>
    <xf numFmtId="0" fontId="1" fillId="28" borderId="0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2" fontId="29" fillId="25" borderId="0" xfId="0" applyNumberFormat="1" applyFont="1" applyFill="1" applyBorder="1" applyAlignment="1">
      <alignment horizontal="left" vertical="top" wrapText="1"/>
    </xf>
    <xf numFmtId="2" fontId="1" fillId="26" borderId="0" xfId="0" applyNumberFormat="1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9" fillId="25" borderId="0" xfId="0" applyFont="1" applyFill="1" applyBorder="1" applyAlignment="1">
      <alignment horizontal="left" vertical="top" wrapText="1"/>
    </xf>
    <xf numFmtId="0" fontId="21" fillId="26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horizontal="left" vertical="top" wrapText="1"/>
    </xf>
    <xf numFmtId="0" fontId="31" fillId="0" borderId="22" xfId="0" applyFont="1" applyFill="1" applyBorder="1" applyAlignment="1">
      <alignment horizontal="left" vertical="top" wrapText="1"/>
    </xf>
    <xf numFmtId="0" fontId="31" fillId="0" borderId="21" xfId="0" applyFont="1" applyFill="1" applyBorder="1" applyAlignment="1">
      <alignment horizontal="left" vertical="top" wrapText="1"/>
    </xf>
    <xf numFmtId="0" fontId="31" fillId="0" borderId="0" xfId="0" quotePrefix="1" applyFont="1" applyFill="1" applyBorder="1" applyAlignment="1">
      <alignment horizontal="left" vertical="top" wrapText="1" indent="1"/>
    </xf>
    <xf numFmtId="0" fontId="29" fillId="25" borderId="13" xfId="0" applyFont="1" applyFill="1" applyBorder="1" applyAlignment="1">
      <alignment horizontal="left" vertical="top" wrapText="1"/>
    </xf>
    <xf numFmtId="0" fontId="29" fillId="25" borderId="13" xfId="0" applyFont="1" applyFill="1" applyBorder="1" applyAlignment="1">
      <alignment horizontal="left" vertical="top"/>
    </xf>
    <xf numFmtId="0" fontId="21" fillId="0" borderId="16" xfId="0" applyFont="1" applyFill="1" applyBorder="1" applyAlignment="1">
      <alignment horizontal="left" vertical="top"/>
    </xf>
    <xf numFmtId="165" fontId="21" fillId="0" borderId="14" xfId="0" applyNumberFormat="1" applyFont="1" applyFill="1" applyBorder="1" applyAlignment="1">
      <alignment horizontal="left" vertical="top" wrapText="1"/>
    </xf>
    <xf numFmtId="165" fontId="21" fillId="0" borderId="16" xfId="0" applyNumberFormat="1" applyFont="1" applyFill="1" applyBorder="1" applyAlignment="1">
      <alignment horizontal="left" vertical="top" wrapText="1"/>
    </xf>
    <xf numFmtId="9" fontId="34" fillId="0" borderId="0" xfId="44" applyFont="1" applyFill="1" applyBorder="1" applyAlignment="1">
      <alignment horizontal="left" vertical="top"/>
    </xf>
    <xf numFmtId="1" fontId="34" fillId="0" borderId="23" xfId="0" applyNumberFormat="1" applyFont="1" applyFill="1" applyBorder="1" applyAlignment="1">
      <alignment horizontal="left" vertical="top" wrapText="1"/>
    </xf>
    <xf numFmtId="0" fontId="34" fillId="0" borderId="24" xfId="0" applyFont="1" applyFill="1" applyBorder="1" applyAlignment="1">
      <alignment horizontal="left" vertical="top"/>
    </xf>
    <xf numFmtId="2" fontId="34" fillId="0" borderId="25" xfId="0" applyNumberFormat="1" applyFont="1" applyFill="1" applyBorder="1" applyAlignment="1">
      <alignment horizontal="left" vertical="top" wrapText="1"/>
    </xf>
    <xf numFmtId="1" fontId="34" fillId="0" borderId="26" xfId="0" applyNumberFormat="1" applyFont="1" applyFill="1" applyBorder="1" applyAlignment="1">
      <alignment horizontal="left" vertical="top" wrapText="1"/>
    </xf>
    <xf numFmtId="2" fontId="34" fillId="0" borderId="27" xfId="0" applyNumberFormat="1" applyFont="1" applyFill="1" applyBorder="1" applyAlignment="1">
      <alignment horizontal="left" vertical="top" wrapText="1"/>
    </xf>
    <xf numFmtId="1" fontId="34" fillId="0" borderId="28" xfId="0" applyNumberFormat="1" applyFont="1" applyFill="1" applyBorder="1" applyAlignment="1">
      <alignment horizontal="left" vertical="top" wrapText="1"/>
    </xf>
    <xf numFmtId="0" fontId="34" fillId="0" borderId="29" xfId="0" applyFont="1" applyFill="1" applyBorder="1" applyAlignment="1">
      <alignment horizontal="left" vertical="top"/>
    </xf>
    <xf numFmtId="2" fontId="35" fillId="0" borderId="30" xfId="0" applyNumberFormat="1" applyFont="1" applyFill="1" applyBorder="1" applyAlignment="1">
      <alignment horizontal="left" vertical="top" wrapText="1"/>
    </xf>
    <xf numFmtId="164" fontId="34" fillId="0" borderId="23" xfId="0" applyNumberFormat="1" applyFont="1" applyFill="1" applyBorder="1" applyAlignment="1">
      <alignment horizontal="left" vertical="top" wrapText="1"/>
    </xf>
    <xf numFmtId="0" fontId="34" fillId="0" borderId="25" xfId="0" applyFont="1" applyFill="1" applyBorder="1" applyAlignment="1">
      <alignment horizontal="left" vertical="top" wrapText="1"/>
    </xf>
    <xf numFmtId="164" fontId="34" fillId="0" borderId="28" xfId="0" applyNumberFormat="1" applyFont="1" applyFill="1" applyBorder="1" applyAlignment="1">
      <alignment horizontal="left" vertical="top" wrapText="1"/>
    </xf>
    <xf numFmtId="0" fontId="34" fillId="0" borderId="30" xfId="0" applyFont="1" applyFill="1" applyBorder="1" applyAlignment="1">
      <alignment horizontal="left" vertical="top" wrapText="1"/>
    </xf>
    <xf numFmtId="0" fontId="32" fillId="25" borderId="12" xfId="0" applyFont="1" applyFill="1" applyBorder="1" applyAlignment="1">
      <alignment horizontal="left" vertical="top"/>
    </xf>
    <xf numFmtId="1" fontId="29" fillId="25" borderId="0" xfId="0" applyNumberFormat="1" applyFont="1" applyFill="1" applyBorder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/>
    <xf numFmtId="165" fontId="36" fillId="0" borderId="0" xfId="0" applyNumberFormat="1" applyFont="1"/>
    <xf numFmtId="0" fontId="0" fillId="29" borderId="0" xfId="0" applyFill="1"/>
    <xf numFmtId="0" fontId="0" fillId="0" borderId="0" xfId="0" applyAlignment="1">
      <alignment wrapText="1"/>
    </xf>
    <xf numFmtId="1" fontId="37" fillId="0" borderId="0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0" fontId="23" fillId="26" borderId="0" xfId="0" applyFont="1" applyFill="1" applyBorder="1" applyAlignment="1">
      <alignment horizontal="left" vertical="top" wrapText="1"/>
    </xf>
    <xf numFmtId="0" fontId="21" fillId="26" borderId="0" xfId="0" applyFont="1" applyFill="1" applyBorder="1" applyAlignment="1">
      <alignment horizontal="left" vertical="top" wrapText="1"/>
    </xf>
    <xf numFmtId="0" fontId="29" fillId="25" borderId="0" xfId="0" applyFont="1" applyFill="1" applyBorder="1" applyAlignment="1">
      <alignment horizontal="left" vertical="top" wrapText="1"/>
    </xf>
    <xf numFmtId="1" fontId="32" fillId="25" borderId="12" xfId="0" applyNumberFormat="1" applyFont="1" applyFill="1" applyBorder="1" applyAlignment="1">
      <alignment horizontal="left" vertical="top" wrapText="1"/>
    </xf>
    <xf numFmtId="1" fontId="32" fillId="25" borderId="18" xfId="0" applyNumberFormat="1" applyFont="1" applyFill="1" applyBorder="1" applyAlignment="1">
      <alignment horizontal="left" vertical="top" wrapText="1"/>
    </xf>
    <xf numFmtId="1" fontId="32" fillId="25" borderId="13" xfId="0" applyNumberFormat="1" applyFont="1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 wrapText="1"/>
    </xf>
    <xf numFmtId="0" fontId="27" fillId="0" borderId="18" xfId="0" applyFont="1" applyFill="1" applyBorder="1" applyAlignment="1">
      <alignment horizontal="left" vertical="top" wrapText="1"/>
    </xf>
    <xf numFmtId="0" fontId="27" fillId="0" borderId="13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15" xfId="0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6600"/>
      <color rgb="FFF5791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4963209451398"/>
          <c:y val="0.15334549376296516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Change Impact Speed'!$A$1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4F-440D-88B0-D6D9C5DA051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4F-440D-88B0-D6D9C5DA0517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4F-440D-88B0-D6D9C5DA0517}"/>
              </c:ext>
            </c:extLst>
          </c:dPt>
          <c:dPt>
            <c:idx val="3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4F-440D-88B0-D6D9C5DA0517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4F-440D-88B0-D6D9C5DA0517}"/>
              </c:ext>
            </c:extLst>
          </c:dPt>
          <c:dLbls>
            <c:dLbl>
              <c:idx val="0"/>
              <c:layout>
                <c:manualLayout>
                  <c:x val="2.1771234369658814E-3"/>
                  <c:y val="-4.7169811320755357E-3"/>
                </c:manualLayout>
              </c:layout>
              <c:tx>
                <c:rich>
                  <a:bodyPr/>
                  <a:lstStyle/>
                  <a:p>
                    <a:fld id="{4BA19CD4-A7C1-4DFE-9141-ECE43B463A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D4F-440D-88B0-D6D9C5DA0517}"/>
                </c:ext>
              </c:extLst>
            </c:dLbl>
            <c:dLbl>
              <c:idx val="1"/>
              <c:layout>
                <c:manualLayout>
                  <c:x val="2.3341523341523342E-3"/>
                  <c:y val="1.0045285219850663E-2"/>
                </c:manualLayout>
              </c:layout>
              <c:tx>
                <c:rich>
                  <a:bodyPr/>
                  <a:lstStyle/>
                  <a:p>
                    <a:fld id="{76758723-EB91-49C4-A979-5FDC6DE055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D4F-440D-88B0-D6D9C5DA05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4F-440D-88B0-D6D9C5DA0517}"/>
                </c:ext>
              </c:extLst>
            </c:dLbl>
            <c:dLbl>
              <c:idx val="3"/>
              <c:layout>
                <c:manualLayout>
                  <c:x val="-2.2351951092108573E-2"/>
                  <c:y val="-3.0798681921993345E-3"/>
                </c:manualLayout>
              </c:layout>
              <c:tx>
                <c:rich>
                  <a:bodyPr/>
                  <a:lstStyle/>
                  <a:p>
                    <a:fld id="{CA18ECEE-BDDD-4F33-8DD1-89662D10D9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D4F-440D-88B0-D6D9C5DA051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4F-440D-88B0-D6D9C5DA0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Change Impact Speed'!$B$2:$B$6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Change Impact Speed'!$A$2:$A$5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</c:v>
                  </c:pt>
                  <c:pt idx="3">
                    <c:v>High 
Dir Approval
Required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4D4F-440D-88B0-D6D9C5DA05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D4F-440D-88B0-D6D9C5DA051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D4F-440D-88B0-D6D9C5DA051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D4F-440D-88B0-D6D9C5DA0517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D4F-440D-88B0-D6D9C5DA0517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D4F-440D-88B0-D6D9C5DA0517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D4F-440D-88B0-D6D9C5DA0517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D4F-440D-88B0-D6D9C5DA0517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D4F-440D-88B0-D6D9C5DA0517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D4F-440D-88B0-D6D9C5DA0517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4D4F-440D-88B0-D6D9C5DA0517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D4F-440D-88B0-D6D9C5DA051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4F-440D-88B0-D6D9C5DA05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4F-440D-88B0-D6D9C5DA05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4F-440D-88B0-D6D9C5DA05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4F-440D-88B0-D6D9C5DA051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4F-440D-88B0-D6D9C5DA051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D4F-440D-88B0-D6D9C5DA0517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D4F-440D-88B0-D6D9C5DA0517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D4F-440D-88B0-D6D9C5DA051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D4F-440D-88B0-D6D9C5DA051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D4F-440D-88B0-D6D9C5DA051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D4F-440D-88B0-D6D9C5DA0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'Total Change Impact Speed'!$D$2:$D$12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D4F-440D-88B0-D6D9C5DA05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Change Impact Speed'!$G$2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D4F-440D-88B0-D6D9C5DA051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D4F-440D-88B0-D6D9C5DA0517}"/>
              </c:ext>
            </c:extLst>
          </c:dPt>
          <c:dPt>
            <c:idx val="2"/>
            <c:bubble3D val="0"/>
            <c:explosion val="1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D4F-440D-88B0-D6D9C5DA0517}"/>
              </c:ext>
            </c:extLst>
          </c:dPt>
          <c:val>
            <c:numRef>
              <c:f>'Total Change Impact Speed'!$H$2:$H$4</c:f>
              <c:numCache>
                <c:formatCode>General</c:formatCode>
                <c:ptCount val="3"/>
                <c:pt idx="0" formatCode="0.0">
                  <c:v>0</c:v>
                </c:pt>
                <c:pt idx="1">
                  <c:v>1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D4F-440D-88B0-D6D9C5DA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Impact Score</a:t>
            </a:r>
          </a:p>
        </c:rich>
      </c:tx>
      <c:layout>
        <c:manualLayout>
          <c:xMode val="edge"/>
          <c:yMode val="edge"/>
          <c:x val="0.18673099230633652"/>
          <c:y val="2.4420046503031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1732993943167"/>
          <c:y val="0.23137794454131963"/>
          <c:w val="0.4236114235720535"/>
          <c:h val="0.84220917100177295"/>
        </c:manualLayout>
      </c:layout>
      <c:doughnutChart>
        <c:varyColors val="1"/>
        <c:ser>
          <c:idx val="0"/>
          <c:order val="0"/>
          <c:tx>
            <c:strRef>
              <c:f>'[1]COSO Risk Assessment (v57)'!$N$4</c:f>
              <c:strCache>
                <c:ptCount val="1"/>
                <c:pt idx="0">
                  <c:v>Impact Score</c:v>
                </c:pt>
              </c:strCache>
            </c:strRef>
          </c:tx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2-4948-B55A-A5F18DAB422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E2-4948-B55A-A5F18DAB422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E2-4948-B55A-A5F18DAB422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E2-4948-B55A-A5F18DAB4220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E2-4948-B55A-A5F18DAB4220}"/>
              </c:ext>
            </c:extLst>
          </c:dPt>
          <c:val>
            <c:numRef>
              <c:f>'[1]COSO Risk Assessment (v57)'!$O$5:$O$9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'Speed to Onset'!#REF!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9E2-4948-B55A-A5F18DAB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strRef>
              <c:f>'[1]COSO Risk Assessment (v57)'!$P$4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9E2-4948-B55A-A5F18DAB4220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9E2-4948-B55A-A5F18DAB4220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9E2-4948-B55A-A5F18DAB4220}"/>
              </c:ext>
            </c:extLst>
          </c:dPt>
          <c:dLbls>
            <c:dLbl>
              <c:idx val="1"/>
              <c:tx>
                <c:strRef>
                  <c:f>'[1]COSO Risk Assessment (v57)'!$Q$5</c:f>
                  <c:strCache>
                    <c:ptCount val="1"/>
                    <c:pt idx="0">
                      <c:v>53</c:v>
                    </c:pt>
                  </c:strCache>
                </c:strRef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{ABE9A20D-EE4E-45A2-9058-71701F48EAA0}</c15:txfldGUID>
                      <c15:f>'[1]COSO Risk Assessment (v57)'!$Q$5</c15:f>
                      <c15:dlblFieldTableCache>
                        <c:ptCount val="1"/>
                        <c:pt idx="0">
                          <c:v>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69E2-4948-B55A-A5F18DAB4220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'[1]COSO Risk Assessment (v57)'!$Q$5:$Q$7</c:f>
              <c:numCache>
                <c:formatCode>General</c:formatCode>
                <c:ptCount val="3"/>
                <c:pt idx="0">
                  <c:v>53.000000000000007</c:v>
                </c:pt>
                <c:pt idx="1">
                  <c:v>2</c:v>
                </c:pt>
                <c:pt idx="2">
                  <c:v>145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'Speed to Onset'!#REF!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69E2-4948-B55A-A5F18DAB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0546279995099"/>
          <c:y val="0.17780391444780094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Risk Score'!$B$1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31-46A7-A30D-119F0977A3E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31-46A7-A30D-119F0977A3E3}"/>
              </c:ext>
            </c:extLst>
          </c:dPt>
          <c:dPt>
            <c:idx val="2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31-46A7-A30D-119F0977A3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31-46A7-A30D-119F0977A3E3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31-46A7-A30D-119F0977A3E3}"/>
              </c:ext>
            </c:extLst>
          </c:dPt>
          <c:dLbls>
            <c:dLbl>
              <c:idx val="0"/>
              <c:layout>
                <c:manualLayout>
                  <c:x val="5.0000000000000001E-3"/>
                  <c:y val="1.9653451414852561E-3"/>
                </c:manualLayout>
              </c:layout>
              <c:tx>
                <c:rich>
                  <a:bodyPr/>
                  <a:lstStyle/>
                  <a:p>
                    <a:fld id="{9F55D82C-9313-48D5-9C10-7100B5F77D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331-46A7-A30D-119F0977A3E3}"/>
                </c:ext>
              </c:extLst>
            </c:dLbl>
            <c:dLbl>
              <c:idx val="1"/>
              <c:layout>
                <c:manualLayout>
                  <c:x val="7.5539807524058677E-3"/>
                  <c:y val="9.43359924648368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Moderate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31-46A7-A30D-119F0977A3E3}"/>
                </c:ext>
              </c:extLst>
            </c:dLbl>
            <c:dLbl>
              <c:idx val="2"/>
              <c:layout>
                <c:manualLayout>
                  <c:x val="-4.1142607174103236E-2"/>
                  <c:y val="1.8783346830005111E-3"/>
                </c:manualLayout>
              </c:layout>
              <c:tx>
                <c:rich>
                  <a:bodyPr/>
                  <a:lstStyle/>
                  <a:p>
                    <a:fld id="{5F8CF951-C723-4C45-85F0-5FAA8AB345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331-46A7-A30D-119F0977A3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31-46A7-A30D-119F0977A3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31-46A7-A30D-119F0977A3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Risk Score'!$C$2:$C$6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75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Risk Score'!$B$2:$B$5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 
Dir Approval Required</c:v>
                  </c:pt>
                  <c:pt idx="3">
                    <c:v>Excellent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331-46A7-A30D-119F0977A3E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331-46A7-A30D-119F0977A3E3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331-46A7-A30D-119F0977A3E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331-46A7-A30D-119F0977A3E3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331-46A7-A30D-119F0977A3E3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2331-46A7-A30D-119F0977A3E3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331-46A7-A30D-119F0977A3E3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2331-46A7-A30D-119F0977A3E3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2331-46A7-A30D-119F0977A3E3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2331-46A7-A30D-119F0977A3E3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2331-46A7-A30D-119F0977A3E3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2331-46A7-A30D-119F0977A3E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31-46A7-A30D-119F0977A3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331-46A7-A30D-119F0977A3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331-46A7-A30D-119F0977A3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331-46A7-A30D-119F0977A3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31-46A7-A30D-119F0977A3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331-46A7-A30D-119F0977A3E3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331-46A7-A30D-119F0977A3E3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t" anchorCtr="0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331-46A7-A30D-119F0977A3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331-46A7-A30D-119F0977A3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331-46A7-A30D-119F0977A3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331-46A7-A30D-119F0977A3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'Total Risk Score'!$E$2:$E$12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331-46A7-A30D-119F0977A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Risk Score'!$H$2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331-46A7-A30D-119F0977A3E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331-46A7-A30D-119F0977A3E3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331-46A7-A30D-119F0977A3E3}"/>
              </c:ext>
            </c:extLst>
          </c:dPt>
          <c:val>
            <c:numRef>
              <c:f>'Total Risk Score'!$I$2:$I$4</c:f>
              <c:numCache>
                <c:formatCode>General</c:formatCode>
                <c:ptCount val="3"/>
                <c:pt idx="0" formatCode="0.0">
                  <c:v>0</c:v>
                </c:pt>
                <c:pt idx="1">
                  <c:v>1.5</c:v>
                </c:pt>
                <c:pt idx="2">
                  <c:v>198.5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331-46A7-A30D-119F0977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4963209451398"/>
          <c:y val="0.15334549376296516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Risk Vulnerability'!$A$1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3C-4369-92F8-93ACC031A5A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3C-4369-92F8-93ACC031A5A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3C-4369-92F8-93ACC031A5A4}"/>
              </c:ext>
            </c:extLst>
          </c:dPt>
          <c:dPt>
            <c:idx val="3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3C-4369-92F8-93ACC031A5A4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3C-4369-92F8-93ACC031A5A4}"/>
              </c:ext>
            </c:extLst>
          </c:dPt>
          <c:dLbls>
            <c:dLbl>
              <c:idx val="0"/>
              <c:layout>
                <c:manualLayout>
                  <c:x val="2.1771234369658814E-3"/>
                  <c:y val="-4.7169811320755357E-3"/>
                </c:manualLayout>
              </c:layout>
              <c:tx>
                <c:rich>
                  <a:bodyPr/>
                  <a:lstStyle/>
                  <a:p>
                    <a:fld id="{A1B7CD99-F580-4038-8377-5CF90063CF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53C-4369-92F8-93ACC031A5A4}"/>
                </c:ext>
              </c:extLst>
            </c:dLbl>
            <c:dLbl>
              <c:idx val="1"/>
              <c:layout>
                <c:manualLayout>
                  <c:x val="2.3341523341523342E-3"/>
                  <c:y val="1.0045285219850663E-2"/>
                </c:manualLayout>
              </c:layout>
              <c:tx>
                <c:rich>
                  <a:bodyPr/>
                  <a:lstStyle/>
                  <a:p>
                    <a:fld id="{12515F0D-F013-4E74-9BE6-FD217512D1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53C-4369-92F8-93ACC031A5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3C-4369-92F8-93ACC031A5A4}"/>
                </c:ext>
              </c:extLst>
            </c:dLbl>
            <c:dLbl>
              <c:idx val="3"/>
              <c:layout>
                <c:manualLayout>
                  <c:x val="-3.2589461329618812E-2"/>
                  <c:y val="-4.5422781271837909E-2"/>
                </c:manualLayout>
              </c:layout>
              <c:tx>
                <c:rich>
                  <a:bodyPr/>
                  <a:lstStyle/>
                  <a:p>
                    <a:fld id="{27E3BC2D-DBFB-4A44-9E14-861E04AFB6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53C-4369-92F8-93ACC031A5A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3C-4369-92F8-93ACC031A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Risk Vulnerability'!$B$2:$B$6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Risk Vulnerability'!$A$2:$A$5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</c:v>
                  </c:pt>
                  <c:pt idx="3">
                    <c:v>High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053C-4369-92F8-93ACC031A5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53C-4369-92F8-93ACC031A5A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53C-4369-92F8-93ACC031A5A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53C-4369-92F8-93ACC031A5A4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53C-4369-92F8-93ACC031A5A4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53C-4369-92F8-93ACC031A5A4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053C-4369-92F8-93ACC031A5A4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053C-4369-92F8-93ACC031A5A4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053C-4369-92F8-93ACC031A5A4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053C-4369-92F8-93ACC031A5A4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053C-4369-92F8-93ACC031A5A4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053C-4369-92F8-93ACC031A5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3C-4369-92F8-93ACC031A5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3C-4369-92F8-93ACC031A5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3C-4369-92F8-93ACC031A5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3C-4369-92F8-93ACC031A5A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3C-4369-92F8-93ACC031A5A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3C-4369-92F8-93ACC031A5A4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3C-4369-92F8-93ACC031A5A4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3C-4369-92F8-93ACC031A5A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3C-4369-92F8-93ACC031A5A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3C-4369-92F8-93ACC031A5A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53C-4369-92F8-93ACC031A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'Total Risk Vulnerability'!$D$2:$D$12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3C-4369-92F8-93ACC031A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Risk Vulnerability'!$G$2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3C-4369-92F8-93ACC031A5A4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3C-4369-92F8-93ACC031A5A4}"/>
              </c:ext>
            </c:extLst>
          </c:dPt>
          <c:dPt>
            <c:idx val="2"/>
            <c:bubble3D val="0"/>
            <c:explosion val="1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3C-4369-92F8-93ACC031A5A4}"/>
              </c:ext>
            </c:extLst>
          </c:dPt>
          <c:val>
            <c:numRef>
              <c:f>'Total Risk Vulnerability'!$H$2:$H$4</c:f>
              <c:numCache>
                <c:formatCode>General</c:formatCode>
                <c:ptCount val="3"/>
                <c:pt idx="0" formatCode="0.0">
                  <c:v>7.5</c:v>
                </c:pt>
                <c:pt idx="1">
                  <c:v>1</c:v>
                </c:pt>
                <c:pt idx="2">
                  <c:v>191.5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53C-4369-92F8-93ACC031A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>
                <a:solidFill>
                  <a:schemeClr val="tx1"/>
                </a:solidFill>
              </a:rPr>
              <a:t>Speed of Onset/Capability to Detect</a:t>
            </a:r>
          </a:p>
        </c:rich>
      </c:tx>
      <c:layout>
        <c:manualLayout>
          <c:xMode val="edge"/>
          <c:yMode val="edge"/>
          <c:x val="0.22135991297547983"/>
          <c:y val="8.98249851121551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133773600880532"/>
          <c:y val="0.24312161625553264"/>
          <c:w val="0.52295144356955381"/>
          <c:h val="0.78344785553491203"/>
        </c:manualLayout>
      </c:layout>
      <c:doughnutChart>
        <c:varyColors val="1"/>
        <c:ser>
          <c:idx val="0"/>
          <c:order val="0"/>
          <c:tx>
            <c:strRef>
              <c:f>'Speed to Onset'!$A$3</c:f>
              <c:strCache>
                <c:ptCount val="1"/>
                <c:pt idx="0">
                  <c:v>Speed of Onset/Capability to Detect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A-4995-B88C-09677F6A164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A-4995-B88C-09677F6A164A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2A-4995-B88C-09677F6A164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A-4995-B88C-09677F6A164A}"/>
              </c:ext>
            </c:extLst>
          </c:dPt>
          <c:dPt>
            <c:idx val="4"/>
            <c:bubble3D val="0"/>
            <c:spPr>
              <a:solidFill>
                <a:srgbClr val="FF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2A-4995-B88C-09677F6A164A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2A-4995-B88C-09677F6A164A}"/>
              </c:ext>
            </c:extLst>
          </c:dPt>
          <c:dLbls>
            <c:dLbl>
              <c:idx val="0"/>
              <c:layout>
                <c:manualLayout>
                  <c:x val="2.2401460223836905E-2"/>
                  <c:y val="-9.8952412443135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Immediate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A-4995-B88C-09677F6A16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A-4995-B88C-09677F6A164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 HRS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2A-4995-B88C-09677F6A164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 HRs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A-4995-B88C-09677F6A164A}"/>
                </c:ext>
              </c:extLst>
            </c:dLbl>
            <c:dLbl>
              <c:idx val="4"/>
              <c:layout>
                <c:manualLayout>
                  <c:x val="0"/>
                  <c:y val="2.83018841645107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&gt;</a:t>
                    </a:r>
                    <a:r>
                      <a:rPr lang="en-US" baseline="0"/>
                      <a:t> 12 HRs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2A-4995-B88C-09677F6A16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2A-4995-B88C-09677F6A1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'Speed to Onset'!$B$4:$B$9</c:f>
              <c:numCache>
                <c:formatCode>General</c:formatCode>
                <c:ptCount val="6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100</c:v>
                </c:pt>
              </c:numCache>
            </c:numRef>
          </c:cat>
          <c:val>
            <c:numRef>
              <c:f>'Speed to Onset'!$B$4:$B$9</c:f>
              <c:numCache>
                <c:formatCode>General</c:formatCode>
                <c:ptCount val="6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2A-4995-B88C-09677F6A16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75"/>
      </c:doughnutChart>
      <c:pieChart>
        <c:varyColors val="1"/>
        <c:ser>
          <c:idx val="1"/>
          <c:order val="1"/>
          <c:tx>
            <c:strRef>
              <c:f>'Speed to Onset'!$C$5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explosion val="7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B2A-4995-B88C-09677F6A164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  <a:alpha val="97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B2A-4995-B88C-09677F6A164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B2A-4995-B88C-09677F6A164A}"/>
              </c:ext>
            </c:extLst>
          </c:dPt>
          <c:val>
            <c:numRef>
              <c:f>'Speed to Onset'!$D$4:$D$6</c:f>
              <c:numCache>
                <c:formatCode>0</c:formatCode>
                <c:ptCount val="3"/>
                <c:pt idx="0">
                  <c:v>32</c:v>
                </c:pt>
                <c:pt idx="1">
                  <c:v>1.5</c:v>
                </c:pt>
                <c:pt idx="2">
                  <c:v>166.5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B2A-4995-B88C-09677F6A1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33773600880532"/>
          <c:y val="0.24312161625553264"/>
          <c:w val="0.52295144356955381"/>
          <c:h val="0.78344785553491203"/>
        </c:manualLayout>
      </c:layout>
      <c:doughnutChart>
        <c:varyColors val="1"/>
        <c:ser>
          <c:idx val="0"/>
          <c:order val="0"/>
          <c:tx>
            <c:strRef>
              <c:f>'Speed to Onset'!$A$3</c:f>
              <c:strCache>
                <c:ptCount val="1"/>
                <c:pt idx="0">
                  <c:v>Speed of Onset/Capability to Detect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24-4B0C-82D1-3F1B73A9933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24-4B0C-82D1-3F1B73A9933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24-4B0C-82D1-3F1B73A9933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24-4B0C-82D1-3F1B73A99331}"/>
              </c:ext>
            </c:extLst>
          </c:dPt>
          <c:dPt>
            <c:idx val="4"/>
            <c:bubble3D val="0"/>
            <c:spPr>
              <a:solidFill>
                <a:srgbClr val="FF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24-4B0C-82D1-3F1B73A99331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24-4B0C-82D1-3F1B73A99331}"/>
              </c:ext>
            </c:extLst>
          </c:dPt>
          <c:dLbls>
            <c:dLbl>
              <c:idx val="0"/>
              <c:layout>
                <c:manualLayout>
                  <c:x val="2.2401460223836905E-2"/>
                  <c:y val="-9.8952412443135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Immediate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24-4B0C-82D1-3F1B73A993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24-4B0C-82D1-3F1B73A993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 HRS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24-4B0C-82D1-3F1B73A993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 HRs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24-4B0C-82D1-3F1B73A99331}"/>
                </c:ext>
              </c:extLst>
            </c:dLbl>
            <c:dLbl>
              <c:idx val="4"/>
              <c:layout>
                <c:manualLayout>
                  <c:x val="0"/>
                  <c:y val="2.83018841645107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&gt;</a:t>
                    </a:r>
                    <a:r>
                      <a:rPr lang="en-US" baseline="0"/>
                      <a:t> 12 HRs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24-4B0C-82D1-3F1B73A993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24-4B0C-82D1-3F1B73A99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'Speed to Onset'!$B$4:$B$9</c:f>
              <c:numCache>
                <c:formatCode>General</c:formatCode>
                <c:ptCount val="6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100</c:v>
                </c:pt>
              </c:numCache>
            </c:numRef>
          </c:cat>
          <c:val>
            <c:numRef>
              <c:f>'Speed to Onset'!$B$4:$B$9</c:f>
              <c:numCache>
                <c:formatCode>General</c:formatCode>
                <c:ptCount val="6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24-4B0C-82D1-3F1B73A993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75"/>
      </c:doughnutChart>
      <c:pieChart>
        <c:varyColors val="1"/>
        <c:ser>
          <c:idx val="1"/>
          <c:order val="1"/>
          <c:tx>
            <c:strRef>
              <c:f>'Speed to Onset'!$C$5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E24-4B0C-82D1-3F1B73A9933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  <a:alpha val="97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1E24-4B0C-82D1-3F1B73A9933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1E24-4B0C-82D1-3F1B73A99331}"/>
              </c:ext>
            </c:extLst>
          </c:dPt>
          <c:val>
            <c:numRef>
              <c:f>'Speed to Onset'!$D$4:$D$6</c:f>
              <c:numCache>
                <c:formatCode>0</c:formatCode>
                <c:ptCount val="3"/>
                <c:pt idx="0">
                  <c:v>32</c:v>
                </c:pt>
                <c:pt idx="1">
                  <c:v>1.5</c:v>
                </c:pt>
                <c:pt idx="2">
                  <c:v>166.5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E24-4B0C-82D1-3F1B73A99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4963209451398"/>
          <c:y val="0.15334549376296516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Change Impact Speed'!$A$1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7-440D-8A04-9944F37F0E3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7-440D-8A04-9944F37F0E3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47-440D-8A04-9944F37F0E3E}"/>
              </c:ext>
            </c:extLst>
          </c:dPt>
          <c:dPt>
            <c:idx val="3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47-440D-8A04-9944F37F0E3E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47-440D-8A04-9944F37F0E3E}"/>
              </c:ext>
            </c:extLst>
          </c:dPt>
          <c:dLbls>
            <c:dLbl>
              <c:idx val="0"/>
              <c:layout>
                <c:manualLayout>
                  <c:x val="2.1771234369658814E-3"/>
                  <c:y val="-4.7169811320755357E-3"/>
                </c:manualLayout>
              </c:layout>
              <c:tx>
                <c:rich>
                  <a:bodyPr/>
                  <a:lstStyle/>
                  <a:p>
                    <a:fld id="{C56D38AD-3F46-4B02-B16D-6AF9FC23D3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747-440D-8A04-9944F37F0E3E}"/>
                </c:ext>
              </c:extLst>
            </c:dLbl>
            <c:dLbl>
              <c:idx val="1"/>
              <c:layout>
                <c:manualLayout>
                  <c:x val="2.3341523341523342E-3"/>
                  <c:y val="1.0045285219850663E-2"/>
                </c:manualLayout>
              </c:layout>
              <c:tx>
                <c:rich>
                  <a:bodyPr/>
                  <a:lstStyle/>
                  <a:p>
                    <a:fld id="{A3A89FC8-F50F-45FA-BB92-F2D55BF1BA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747-440D-8A04-9944F37F0E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47-440D-8A04-9944F37F0E3E}"/>
                </c:ext>
              </c:extLst>
            </c:dLbl>
            <c:dLbl>
              <c:idx val="3"/>
              <c:layout>
                <c:manualLayout>
                  <c:x val="-2.2351951092108573E-2"/>
                  <c:y val="-3.0798681921993345E-3"/>
                </c:manualLayout>
              </c:layout>
              <c:tx>
                <c:rich>
                  <a:bodyPr/>
                  <a:lstStyle/>
                  <a:p>
                    <a:fld id="{103C61E1-11B8-42C2-8114-BDC5177659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747-440D-8A04-9944F37F0E3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47-440D-8A04-9944F37F0E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Change Impact Speed'!$B$2:$B$6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Change Impact Speed'!$A$2:$A$5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</c:v>
                  </c:pt>
                  <c:pt idx="3">
                    <c:v>High 
Dir Approval
Required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747-440D-8A04-9944F37F0E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47-440D-8A04-9944F37F0E3E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747-440D-8A04-9944F37F0E3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747-440D-8A04-9944F37F0E3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747-440D-8A04-9944F37F0E3E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747-440D-8A04-9944F37F0E3E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747-440D-8A04-9944F37F0E3E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747-440D-8A04-9944F37F0E3E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747-440D-8A04-9944F37F0E3E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747-440D-8A04-9944F37F0E3E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747-440D-8A04-9944F37F0E3E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7747-440D-8A04-9944F37F0E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47-440D-8A04-9944F37F0E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47-440D-8A04-9944F37F0E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47-440D-8A04-9944F37F0E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47-440D-8A04-9944F37F0E3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47-440D-8A04-9944F37F0E3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47-440D-8A04-9944F37F0E3E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47-440D-8A04-9944F37F0E3E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47-440D-8A04-9944F37F0E3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47-440D-8A04-9944F37F0E3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47-440D-8A04-9944F37F0E3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47-440D-8A04-9944F37F0E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'Total Change Impact Speed'!$D$2:$D$12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747-440D-8A04-9944F37F0E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Change Impact Speed'!$G$2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747-440D-8A04-9944F37F0E3E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747-440D-8A04-9944F37F0E3E}"/>
              </c:ext>
            </c:extLst>
          </c:dPt>
          <c:dPt>
            <c:idx val="2"/>
            <c:bubble3D val="0"/>
            <c:explosion val="1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747-440D-8A04-9944F37F0E3E}"/>
              </c:ext>
            </c:extLst>
          </c:dPt>
          <c:val>
            <c:numRef>
              <c:f>'Total Change Impact Speed'!$H$2:$H$4</c:f>
              <c:numCache>
                <c:formatCode>General</c:formatCode>
                <c:ptCount val="3"/>
                <c:pt idx="0" formatCode="0.0">
                  <c:v>0</c:v>
                </c:pt>
                <c:pt idx="1">
                  <c:v>1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747-440D-8A04-9944F37F0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4963209451398"/>
          <c:y val="0.15334549376296516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Risk Vulnerability'!$A$1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7D-4586-B1CB-1B865D1EB90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7D-4586-B1CB-1B865D1EB90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7D-4586-B1CB-1B865D1EB904}"/>
              </c:ext>
            </c:extLst>
          </c:dPt>
          <c:dPt>
            <c:idx val="3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7D-4586-B1CB-1B865D1EB904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7D-4586-B1CB-1B865D1EB904}"/>
              </c:ext>
            </c:extLst>
          </c:dPt>
          <c:dLbls>
            <c:dLbl>
              <c:idx val="0"/>
              <c:layout>
                <c:manualLayout>
                  <c:x val="2.1771234369658814E-3"/>
                  <c:y val="-4.7169811320755357E-3"/>
                </c:manualLayout>
              </c:layout>
              <c:tx>
                <c:rich>
                  <a:bodyPr/>
                  <a:lstStyle/>
                  <a:p>
                    <a:fld id="{4A10C93B-B18B-4BA9-9E9D-504993DBCA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F7D-4586-B1CB-1B865D1EB904}"/>
                </c:ext>
              </c:extLst>
            </c:dLbl>
            <c:dLbl>
              <c:idx val="1"/>
              <c:layout>
                <c:manualLayout>
                  <c:x val="2.3341523341523342E-3"/>
                  <c:y val="1.0045285219850663E-2"/>
                </c:manualLayout>
              </c:layout>
              <c:tx>
                <c:rich>
                  <a:bodyPr/>
                  <a:lstStyle/>
                  <a:p>
                    <a:fld id="{5CB7C124-91C2-4FC8-8AAB-D68F8F2F32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F7D-4586-B1CB-1B865D1EB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7D-4586-B1CB-1B865D1EB904}"/>
                </c:ext>
              </c:extLst>
            </c:dLbl>
            <c:dLbl>
              <c:idx val="3"/>
              <c:layout>
                <c:manualLayout>
                  <c:x val="-3.2589383636762448E-2"/>
                  <c:y val="-2.015802784343404E-2"/>
                </c:manualLayout>
              </c:layout>
              <c:tx>
                <c:rich>
                  <a:bodyPr/>
                  <a:lstStyle/>
                  <a:p>
                    <a:fld id="{9DEECBE4-DBE5-4198-AC81-B4DFC7FF27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F7D-4586-B1CB-1B865D1EB9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7D-4586-B1CB-1B865D1EB9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Risk Vulnerability'!$B$2:$B$6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Risk Vulnerability'!$A$2:$A$5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</c:v>
                  </c:pt>
                  <c:pt idx="3">
                    <c:v>High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F7D-4586-B1CB-1B865D1EB9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F7D-4586-B1CB-1B865D1EB90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F7D-4586-B1CB-1B865D1EB90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F7D-4586-B1CB-1B865D1EB904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F7D-4586-B1CB-1B865D1EB904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F7D-4586-B1CB-1B865D1EB904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F7D-4586-B1CB-1B865D1EB904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F7D-4586-B1CB-1B865D1EB904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F7D-4586-B1CB-1B865D1EB904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F7D-4586-B1CB-1B865D1EB904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F7D-4586-B1CB-1B865D1EB904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F7D-4586-B1CB-1B865D1EB90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7D-4586-B1CB-1B865D1EB9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7D-4586-B1CB-1B865D1EB9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7D-4586-B1CB-1B865D1EB9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7D-4586-B1CB-1B865D1EB9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7D-4586-B1CB-1B865D1EB9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7D-4586-B1CB-1B865D1EB904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7D-4586-B1CB-1B865D1EB904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7D-4586-B1CB-1B865D1EB9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7D-4586-B1CB-1B865D1EB9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7D-4586-B1CB-1B865D1EB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F7D-4586-B1CB-1B865D1EB9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'Total Risk Vulnerability'!$D$2:$D$12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F7D-4586-B1CB-1B865D1EB9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Risk Vulnerability'!$G$2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F7D-4586-B1CB-1B865D1EB904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F7D-4586-B1CB-1B865D1EB904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F7D-4586-B1CB-1B865D1EB904}"/>
              </c:ext>
            </c:extLst>
          </c:dPt>
          <c:val>
            <c:numRef>
              <c:f>'Total Risk Vulnerability'!$H$2:$H$4</c:f>
              <c:numCache>
                <c:formatCode>General</c:formatCode>
                <c:ptCount val="3"/>
                <c:pt idx="0" formatCode="0.0">
                  <c:v>7.5</c:v>
                </c:pt>
                <c:pt idx="1">
                  <c:v>1</c:v>
                </c:pt>
                <c:pt idx="2">
                  <c:v>191.5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F7D-4586-B1CB-1B865D1E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0546279995099"/>
          <c:y val="0.17780391444780094"/>
          <c:w val="0.46770073581097205"/>
          <c:h val="0.79813081540908015"/>
        </c:manualLayout>
      </c:layout>
      <c:doughnutChart>
        <c:varyColors val="1"/>
        <c:ser>
          <c:idx val="0"/>
          <c:order val="0"/>
          <c:tx>
            <c:strRef>
              <c:f>'Total Risk Score'!$B$1</c:f>
              <c:strCache>
                <c:ptCount val="1"/>
                <c:pt idx="0">
                  <c:v>Categories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32-4D17-85F6-F8BF10F38C0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32-4D17-85F6-F8BF10F38C03}"/>
              </c:ext>
            </c:extLst>
          </c:dPt>
          <c:dPt>
            <c:idx val="2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32-4D17-85F6-F8BF10F38C0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32-4D17-85F6-F8BF10F38C03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32-4D17-85F6-F8BF10F38C03}"/>
              </c:ext>
            </c:extLst>
          </c:dPt>
          <c:dLbls>
            <c:dLbl>
              <c:idx val="0"/>
              <c:layout>
                <c:manualLayout>
                  <c:x val="5.0000000000000001E-3"/>
                  <c:y val="1.9653451414852561E-3"/>
                </c:manualLayout>
              </c:layout>
              <c:tx>
                <c:rich>
                  <a:bodyPr/>
                  <a:lstStyle/>
                  <a:p>
                    <a:fld id="{7E8D56F6-E51C-4526-BB13-C6C38754F7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C32-4D17-85F6-F8BF10F38C03}"/>
                </c:ext>
              </c:extLst>
            </c:dLbl>
            <c:dLbl>
              <c:idx val="1"/>
              <c:layout>
                <c:manualLayout>
                  <c:x val="7.5539807524058677E-3"/>
                  <c:y val="9.43359924648368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Moderate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2-4D17-85F6-F8BF10F38C03}"/>
                </c:ext>
              </c:extLst>
            </c:dLbl>
            <c:dLbl>
              <c:idx val="2"/>
              <c:layout>
                <c:manualLayout>
                  <c:x val="-4.1142607174103236E-2"/>
                  <c:y val="1.8783346830005111E-3"/>
                </c:manualLayout>
              </c:layout>
              <c:tx>
                <c:rich>
                  <a:bodyPr/>
                  <a:lstStyle/>
                  <a:p>
                    <a:fld id="{4297D1AE-D589-4772-A6D7-A526A78769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C32-4D17-85F6-F8BF10F38C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32-4D17-85F6-F8BF10F38C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32-4D17-85F6-F8BF10F38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'Total Risk Score'!$C$2:$C$6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75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Risk Score'!$B$2:$B$5</c15:f>
                <c15:dlblRangeCache>
                  <c:ptCount val="4"/>
                  <c:pt idx="0">
                    <c:v>Low</c:v>
                  </c:pt>
                  <c:pt idx="1">
                    <c:v>Medium</c:v>
                  </c:pt>
                  <c:pt idx="2">
                    <c:v>High 
Dir Approval Required</c:v>
                  </c:pt>
                  <c:pt idx="3">
                    <c:v>Excellent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1C32-4D17-85F6-F8BF10F38C0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C32-4D17-85F6-F8BF10F38C03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C32-4D17-85F6-F8BF10F38C0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1C32-4D17-85F6-F8BF10F38C03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1C32-4D17-85F6-F8BF10F38C03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1C32-4D17-85F6-F8BF10F38C03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C32-4D17-85F6-F8BF10F38C03}"/>
              </c:ext>
            </c:extLst>
          </c:dPt>
          <c:dPt>
            <c:idx val="6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C32-4D17-85F6-F8BF10F38C03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C32-4D17-85F6-F8BF10F38C03}"/>
              </c:ext>
            </c:extLst>
          </c:dPt>
          <c:dPt>
            <c:idx val="8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C32-4D17-85F6-F8BF10F38C03}"/>
              </c:ext>
            </c:extLst>
          </c:dPt>
          <c:dPt>
            <c:idx val="9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1C32-4D17-85F6-F8BF10F38C03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1C32-4D17-85F6-F8BF10F38C0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32-4D17-85F6-F8BF10F38C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32-4D17-85F6-F8BF10F38C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32-4D17-85F6-F8BF10F38C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32-4D17-85F6-F8BF10F38C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32-4D17-85F6-F8BF10F38C0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32-4D17-85F6-F8BF10F38C03}"/>
                </c:ext>
              </c:extLst>
            </c:dLbl>
            <c:dLbl>
              <c:idx val="6"/>
              <c:layout>
                <c:manualLayout>
                  <c:x val="2.1177467174925877E-3"/>
                  <c:y val="-3.2028514234012563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C32-4D17-85F6-F8BF10F38C03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t" anchorCtr="0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C32-4D17-85F6-F8BF10F38C0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C32-4D17-85F6-F8BF10F38C0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C32-4D17-85F6-F8BF10F38C0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C32-4D17-85F6-F8BF10F38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'Total Risk Score'!$E$2:$E$12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C32-4D17-85F6-F8BF10F38C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pieChart>
        <c:varyColors val="1"/>
        <c:ser>
          <c:idx val="2"/>
          <c:order val="2"/>
          <c:tx>
            <c:strRef>
              <c:f>'Total Risk Score'!$H$2</c:f>
              <c:strCache>
                <c:ptCount val="1"/>
                <c:pt idx="0">
                  <c:v>Pointer Value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C32-4D17-85F6-F8BF10F38C0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C32-4D17-85F6-F8BF10F38C03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C32-4D17-85F6-F8BF10F38C03}"/>
              </c:ext>
            </c:extLst>
          </c:dPt>
          <c:val>
            <c:numRef>
              <c:f>'Total Risk Score'!$I$2:$I$4</c:f>
              <c:numCache>
                <c:formatCode>General</c:formatCode>
                <c:ptCount val="3"/>
                <c:pt idx="0" formatCode="0.0">
                  <c:v>0</c:v>
                </c:pt>
                <c:pt idx="1">
                  <c:v>1.5</c:v>
                </c:pt>
                <c:pt idx="2">
                  <c:v>198.5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C32-4D17-85F6-F8BF10F38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Total</a:t>
            </a:r>
            <a:r>
              <a:rPr lang="en-US" b="1" baseline="0">
                <a:solidFill>
                  <a:schemeClr val="tx1"/>
                </a:solidFill>
              </a:rPr>
              <a:t> Risk Score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085440790489423"/>
          <c:y val="4.304206239631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089743589743596"/>
          <c:y val="0.2612352906899022"/>
          <c:w val="0.46132466614750078"/>
          <c:h val="0.62657559964723608"/>
        </c:manualLayout>
      </c:layout>
      <c:doughnutChart>
        <c:varyColors val="1"/>
        <c:ser>
          <c:idx val="1"/>
          <c:order val="0"/>
          <c:tx>
            <c:strRef>
              <c:f>'[1]COSO Risk Assessment (v57)'!$N$13</c:f>
              <c:strCache>
                <c:ptCount val="1"/>
                <c:pt idx="0">
                  <c:v>Total Risk Score</c:v>
                </c:pt>
              </c:strCache>
            </c:strRef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E8-4156-9EEE-440044E9B41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E8-4156-9EEE-440044E9B4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E8-4156-9EEE-440044E9B4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E8-4156-9EEE-440044E9B418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E8-4156-9EEE-440044E9B418}"/>
              </c:ext>
            </c:extLst>
          </c:dPt>
          <c:cat>
            <c:numRef>
              <c:f>'[1]COSO Risk Assessment (v57)'!$O$14:$O$18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75</c:v>
                </c:pt>
                <c:pt idx="4">
                  <c:v>100</c:v>
                </c:pt>
              </c:numCache>
            </c:numRef>
          </c:cat>
          <c:val>
            <c:numRef>
              <c:f>'[1]COSO Risk Assessment (v57)'!$O$14:$O$18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75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E8-4156-9EEE-440044E9B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0"/>
          <c:order val="1"/>
          <c:tx>
            <c:strRef>
              <c:f>'[1]COSO Risk Assessment (v57)'!$P$13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DE8-4156-9EEE-440044E9B41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58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DE8-4156-9EEE-440044E9B418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E8-4156-9EEE-440044E9B418}"/>
              </c:ext>
            </c:extLst>
          </c:dPt>
          <c:dLbls>
            <c:dLbl>
              <c:idx val="1"/>
              <c:layout>
                <c:manualLayout>
                  <c:x val="-1.6076329221062349E-2"/>
                  <c:y val="1.171830622987154E-2"/>
                </c:manualLayout>
              </c:layout>
              <c:tx>
                <c:strRef>
                  <c:f>'[1]COSO Risk Assessment (v57)'!$Q$14</c:f>
                  <c:strCache>
                    <c:ptCount val="1"/>
                    <c:pt idx="0">
                      <c:v>22.525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{F199950D-67FC-43C4-ABB8-EBD176190265}</c15:txfldGUID>
                      <c15:f>'[1]COSO Risk Assessment (v57)'!$Q$14</c15:f>
                      <c15:dlblFieldTableCache>
                        <c:ptCount val="1"/>
                        <c:pt idx="0">
                          <c:v>22.525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DE8-4156-9EEE-440044E9B41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'[1]COSO Risk Assessment (v57)'!$Q$14:$Q$16</c:f>
              <c:numCache>
                <c:formatCode>General</c:formatCode>
                <c:ptCount val="3"/>
                <c:pt idx="0">
                  <c:v>22.525000000000002</c:v>
                </c:pt>
                <c:pt idx="1">
                  <c:v>2</c:v>
                </c:pt>
                <c:pt idx="2">
                  <c:v>175.47499999999999</c:v>
                </c:pt>
              </c:numCache>
            </c:numRef>
          </c:cat>
          <c:val>
            <c:numRef>
              <c:f>'[1]COSO Risk Assessment (v57)'!$Q$14:$Q$16</c:f>
              <c:numCache>
                <c:formatCode>General</c:formatCode>
                <c:ptCount val="3"/>
                <c:pt idx="0">
                  <c:v>22.525000000000002</c:v>
                </c:pt>
                <c:pt idx="1">
                  <c:v>2</c:v>
                </c:pt>
                <c:pt idx="2">
                  <c:v>175.47499999999999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DE8-4156-9EEE-440044E9B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85725</xdr:rowOff>
    </xdr:from>
    <xdr:to>
      <xdr:col>2</xdr:col>
      <xdr:colOff>133350</xdr:colOff>
      <xdr:row>13</xdr:row>
      <xdr:rowOff>76200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00250" y="752475"/>
          <a:ext cx="0" cy="14763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4</xdr:row>
      <xdr:rowOff>104775</xdr:rowOff>
    </xdr:from>
    <xdr:to>
      <xdr:col>3</xdr:col>
      <xdr:colOff>47627</xdr:colOff>
      <xdr:row>4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990725" y="771525"/>
          <a:ext cx="171452" cy="0"/>
        </a:xfrm>
        <a:prstGeom prst="straightConnector1">
          <a:avLst/>
        </a:prstGeom>
        <a:ln w="38100">
          <a:solidFill>
            <a:srgbClr val="FF00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4</xdr:row>
      <xdr:rowOff>85725</xdr:rowOff>
    </xdr:from>
    <xdr:to>
      <xdr:col>2</xdr:col>
      <xdr:colOff>133350</xdr:colOff>
      <xdr:row>13</xdr:row>
      <xdr:rowOff>76200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512F5C5-9BEE-431C-96B9-1377DAB3FFD2}"/>
            </a:ext>
          </a:extLst>
        </xdr:cNvPr>
        <xdr:cNvCxnSpPr/>
      </xdr:nvCxnSpPr>
      <xdr:spPr>
        <a:xfrm>
          <a:off x="1184910" y="763905"/>
          <a:ext cx="0" cy="15525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4</xdr:row>
      <xdr:rowOff>104775</xdr:rowOff>
    </xdr:from>
    <xdr:to>
      <xdr:col>3</xdr:col>
      <xdr:colOff>47627</xdr:colOff>
      <xdr:row>4</xdr:row>
      <xdr:rowOff>104775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F38BE96-B62C-4109-B1A8-4ACCBC4DEF22}"/>
            </a:ext>
          </a:extLst>
        </xdr:cNvPr>
        <xdr:cNvCxnSpPr/>
      </xdr:nvCxnSpPr>
      <xdr:spPr>
        <a:xfrm flipH="1">
          <a:off x="1175385" y="782955"/>
          <a:ext cx="175262" cy="0"/>
        </a:xfrm>
        <a:prstGeom prst="straightConnector1">
          <a:avLst/>
        </a:prstGeom>
        <a:ln w="38100">
          <a:solidFill>
            <a:srgbClr val="FF000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586741</xdr:rowOff>
    </xdr:from>
    <xdr:to>
      <xdr:col>12</xdr:col>
      <xdr:colOff>106680</xdr:colOff>
      <xdr:row>13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865495-3776-4537-BAE5-F8BB93B80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426721</xdr:colOff>
      <xdr:row>2</xdr:row>
      <xdr:rowOff>617221</xdr:rowOff>
    </xdr:from>
    <xdr:to>
      <xdr:col>19</xdr:col>
      <xdr:colOff>144781</xdr:colOff>
      <xdr:row>12</xdr:row>
      <xdr:rowOff>91440</xdr:rowOff>
    </xdr:to>
    <xdr:graphicFrame macro="">
      <xdr:nvGraphicFramePr>
        <xdr:cNvPr id="3" name="Chart 2" descr="Risk Impact Score" title="Risk Impact Score">
          <a:extLst>
            <a:ext uri="{FF2B5EF4-FFF2-40B4-BE49-F238E27FC236}">
              <a16:creationId xmlns:a16="http://schemas.microsoft.com/office/drawing/2014/main" id="{368EC242-6133-4BE0-8508-05DF240E3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338668</xdr:colOff>
      <xdr:row>0</xdr:row>
      <xdr:rowOff>0</xdr:rowOff>
    </xdr:from>
    <xdr:to>
      <xdr:col>17</xdr:col>
      <xdr:colOff>445348</xdr:colOff>
      <xdr:row>21</xdr:row>
      <xdr:rowOff>78740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660E5B-7F85-4331-AAE3-1E350FDF4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228600</xdr:colOff>
      <xdr:row>20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0D3247-489E-473D-8994-BA1A419CE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138852</xdr:rowOff>
    </xdr:from>
    <xdr:to>
      <xdr:col>9</xdr:col>
      <xdr:colOff>220134</xdr:colOff>
      <xdr:row>34</xdr:row>
      <xdr:rowOff>59266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CFFD8-EE70-46A9-AC52-8823AE678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448732</xdr:colOff>
      <xdr:row>12</xdr:row>
      <xdr:rowOff>110065</xdr:rowOff>
    </xdr:from>
    <xdr:to>
      <xdr:col>17</xdr:col>
      <xdr:colOff>431800</xdr:colOff>
      <xdr:row>34</xdr:row>
      <xdr:rowOff>11852</xdr:rowOff>
    </xdr:to>
    <xdr:graphicFrame macro="">
      <xdr:nvGraphicFramePr>
        <xdr:cNvPr id="5" name="Chart 4" descr="Speed of Onset/Capability to Detect" title="Speed of Onset/Capability to Detect">
          <a:extLst>
            <a:ext uri="{FF2B5EF4-FFF2-40B4-BE49-F238E27FC236}">
              <a16:creationId xmlns:a16="http://schemas.microsoft.com/office/drawing/2014/main" id="{70C757F6-9432-4F5D-9B0C-304B4233C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 fPrintsWithSheet="0"/>
  </xdr:twoCellAnchor>
  <xdr:oneCellAnchor>
    <xdr:from>
      <xdr:col>12</xdr:col>
      <xdr:colOff>68580</xdr:colOff>
      <xdr:row>9</xdr:row>
      <xdr:rowOff>68580</xdr:rowOff>
    </xdr:from>
    <xdr:ext cx="754380" cy="468013"/>
    <xdr:sp macro="" textlink="'Total Change Impact Speed'!I2">
      <xdr:nvSpPr>
        <xdr:cNvPr id="6" name="TextBox 5">
          <a:extLst>
            <a:ext uri="{FF2B5EF4-FFF2-40B4-BE49-F238E27FC236}">
              <a16:creationId xmlns:a16="http://schemas.microsoft.com/office/drawing/2014/main" id="{A03D1702-748D-4002-8601-50E4329A9DE9}"/>
            </a:ext>
          </a:extLst>
        </xdr:cNvPr>
        <xdr:cNvSpPr txBox="1"/>
      </xdr:nvSpPr>
      <xdr:spPr>
        <a:xfrm>
          <a:off x="7383780" y="1577340"/>
          <a:ext cx="75438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97DF3D1-0A05-42E4-9CCE-F758776A3033}" type="TxLink">
            <a:rPr lang="en-US" sz="2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2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0.44226</cdr:x>
      <cdr:y>0.45702</cdr:y>
    </cdr:from>
    <cdr:to>
      <cdr:x>0.55529</cdr:x>
      <cdr:y>0.55765</cdr:y>
    </cdr:to>
    <cdr:sp macro="" textlink="'COSO Risk Assessment (v57)'!$R$5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2743179" y="1661149"/>
          <a:ext cx="701089" cy="36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 anchor="ctr"/>
        <a:lstStyle xmlns:a="http://schemas.openxmlformats.org/drawingml/2006/main"/>
        <a:p xmlns:a="http://schemas.openxmlformats.org/drawingml/2006/main">
          <a:pPr algn="ctr"/>
          <a:fld id="{D38DD18F-5189-4420-AF10-4CD101485CE9}" type="TxLink">
            <a:rPr lang="en-US" sz="2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2400"/>
        </a:p>
      </cdr:txBody>
    </cdr:sp>
  </cdr:relSizeAnchor>
  <cdr:relSizeAnchor xmlns:cdr="http://schemas.openxmlformats.org/drawingml/2006/chartDrawing">
    <cdr:from>
      <cdr:x>0.30467</cdr:x>
      <cdr:y>0.0566</cdr:y>
    </cdr:from>
    <cdr:to>
      <cdr:x>0.70516</cdr:x>
      <cdr:y>0.13836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5ECD3E8-A2D1-45C1-B9AC-E2B5953CA8BB}"/>
            </a:ext>
          </a:extLst>
        </cdr:cNvPr>
        <cdr:cNvSpPr txBox="1"/>
      </cdr:nvSpPr>
      <cdr:spPr>
        <a:xfrm xmlns:a="http://schemas.openxmlformats.org/drawingml/2006/main">
          <a:off x="1889771" y="205726"/>
          <a:ext cx="2484111" cy="29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Change Impact Score</a:t>
          </a:r>
        </a:p>
      </cdr:txBody>
    </cdr:sp>
  </cdr:relSizeAnchor>
  <cdr:relSizeAnchor xmlns:cdr="http://schemas.openxmlformats.org/drawingml/2006/chartDrawing">
    <cdr:from>
      <cdr:x>0.70571</cdr:x>
      <cdr:y>0.12718</cdr:y>
    </cdr:from>
    <cdr:to>
      <cdr:x>0.96387</cdr:x>
      <cdr:y>0.25055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F1E7006-2B06-41FC-9763-D571C0519C77}"/>
            </a:ext>
          </a:extLst>
        </cdr:cNvPr>
        <cdr:cNvSpPr txBox="1"/>
      </cdr:nvSpPr>
      <cdr:spPr>
        <a:xfrm xmlns:a="http://schemas.openxmlformats.org/drawingml/2006/main">
          <a:off x="4377266" y="462266"/>
          <a:ext cx="1601312" cy="44841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FF0000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aseline="0"/>
            <a:t>Change Impact &gt; 8</a:t>
          </a:r>
        </a:p>
        <a:p xmlns:a="http://schemas.openxmlformats.org/drawingml/2006/main">
          <a:r>
            <a:rPr lang="en-US" sz="1100" baseline="0"/>
            <a:t>requires CIO Pre-Approval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0.42749</cdr:x>
      <cdr:y>0.4717</cdr:y>
    </cdr:from>
    <cdr:to>
      <cdr:x>0.5012</cdr:x>
      <cdr:y>0.57232</cdr:y>
    </cdr:to>
    <cdr:sp macro="" textlink="'Total Risk Score'!$I$2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2648325" y="1714518"/>
          <a:ext cx="456638" cy="365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4696CF30-6913-4DCF-9905-DCAA14F548CB}" type="TxLink">
            <a:rPr lang="en-US" sz="2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2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0.69482</cdr:x>
      <cdr:y>0.14256</cdr:y>
    </cdr:from>
    <cdr:to>
      <cdr:x>0.97867</cdr:x>
      <cdr:y>0.27133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B122DEB-B8DD-4374-8A7F-F0D899B18750}"/>
            </a:ext>
          </a:extLst>
        </cdr:cNvPr>
        <cdr:cNvSpPr txBox="1"/>
      </cdr:nvSpPr>
      <cdr:spPr>
        <a:xfrm xmlns:a="http://schemas.openxmlformats.org/drawingml/2006/main">
          <a:off x="3970868" y="501270"/>
          <a:ext cx="1622232" cy="45278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FF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/>
            <a:t>Risk Score &gt; 60</a:t>
          </a:r>
        </a:p>
        <a:p xmlns:a="http://schemas.openxmlformats.org/drawingml/2006/main">
          <a:r>
            <a:rPr lang="en-US" sz="1100" baseline="0"/>
            <a:t>requires CIO Pre-Approval</a:t>
          </a:r>
        </a:p>
      </cdr:txBody>
    </cdr:sp>
  </cdr:relSizeAnchor>
  <cdr:relSizeAnchor xmlns:cdr="http://schemas.openxmlformats.org/drawingml/2006/chartDrawing">
    <cdr:from>
      <cdr:x>0.29607</cdr:x>
      <cdr:y>0.0587</cdr:y>
    </cdr:from>
    <cdr:to>
      <cdr:x>0.67445</cdr:x>
      <cdr:y>0.15723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9D93603-02C5-4392-91BB-5597E05B9308}"/>
            </a:ext>
          </a:extLst>
        </cdr:cNvPr>
        <cdr:cNvSpPr txBox="1"/>
      </cdr:nvSpPr>
      <cdr:spPr>
        <a:xfrm xmlns:a="http://schemas.openxmlformats.org/drawingml/2006/main">
          <a:off x="1836420" y="213360"/>
          <a:ext cx="2346960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/>
            <a:t>Change Total</a:t>
          </a:r>
          <a:r>
            <a:rPr lang="en-US" sz="1600" baseline="0"/>
            <a:t> Risk Score</a:t>
          </a:r>
          <a:endParaRPr 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0.44226</cdr:x>
      <cdr:y>0.45702</cdr:y>
    </cdr:from>
    <cdr:to>
      <cdr:x>0.55529</cdr:x>
      <cdr:y>0.55765</cdr:y>
    </cdr:to>
    <cdr:sp macro="" textlink="'Total Risk Vulnerability'!$I$2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2523772" y="1649154"/>
          <a:ext cx="645009" cy="363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 anchor="ctr"/>
        <a:lstStyle xmlns:a="http://schemas.openxmlformats.org/drawingml/2006/main"/>
        <a:p xmlns:a="http://schemas.openxmlformats.org/drawingml/2006/main">
          <a:pPr algn="ctr"/>
          <a:fld id="{DBCBEC85-0930-4E1D-B238-D27CE002A83D}" type="TxLink">
            <a:rPr lang="en-US" sz="2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0.8</a:t>
          </a:fld>
          <a:endParaRPr lang="en-US" sz="2400"/>
        </a:p>
      </cdr:txBody>
    </cdr:sp>
  </cdr:relSizeAnchor>
  <cdr:relSizeAnchor xmlns:cdr="http://schemas.openxmlformats.org/drawingml/2006/chartDrawing">
    <cdr:from>
      <cdr:x>0.2724</cdr:x>
      <cdr:y>0.0566</cdr:y>
    </cdr:from>
    <cdr:to>
      <cdr:x>0.71706</cdr:x>
      <cdr:y>0.14101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5ECD3E8-A2D1-45C1-B9AC-E2B5953CA8BB}"/>
            </a:ext>
          </a:extLst>
        </cdr:cNvPr>
        <cdr:cNvSpPr txBox="1"/>
      </cdr:nvSpPr>
      <cdr:spPr>
        <a:xfrm xmlns:a="http://schemas.openxmlformats.org/drawingml/2006/main">
          <a:off x="1554460" y="204241"/>
          <a:ext cx="2537467" cy="304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Change</a:t>
          </a:r>
          <a:r>
            <a:rPr lang="en-US" sz="1600" baseline="0"/>
            <a:t> Vulnerability</a:t>
          </a:r>
          <a:r>
            <a:rPr lang="en-US" sz="1600"/>
            <a:t> Score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76805</xdr:colOff>
      <xdr:row>0</xdr:row>
      <xdr:rowOff>16329</xdr:rowOff>
    </xdr:from>
    <xdr:to>
      <xdr:col>18</xdr:col>
      <xdr:colOff>326572</xdr:colOff>
      <xdr:row>19</xdr:row>
      <xdr:rowOff>84063</xdr:rowOff>
    </xdr:to>
    <xdr:graphicFrame macro="">
      <xdr:nvGraphicFramePr>
        <xdr:cNvPr id="5" name="Chart 4" descr="Speed of Onset/Capability to Detect" title="Speed of Onset/Capability to Detect">
          <a:extLst>
            <a:ext uri="{FF2B5EF4-FFF2-40B4-BE49-F238E27FC236}">
              <a16:creationId xmlns:a16="http://schemas.microsoft.com/office/drawing/2014/main" id="{110344F3-24BD-4B4A-864B-299F61797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  <xdr:oneCellAnchor>
    <xdr:from>
      <xdr:col>6</xdr:col>
      <xdr:colOff>494332</xdr:colOff>
      <xdr:row>10</xdr:row>
      <xdr:rowOff>22315</xdr:rowOff>
    </xdr:from>
    <xdr:ext cx="583353" cy="350520"/>
    <xdr:sp macro="" textlink="'Total Change Impact Speed'!I2">
      <xdr:nvSpPr>
        <xdr:cNvPr id="6" name="TextBox 5">
          <a:extLst>
            <a:ext uri="{FF2B5EF4-FFF2-40B4-BE49-F238E27FC236}">
              <a16:creationId xmlns:a16="http://schemas.microsoft.com/office/drawing/2014/main" id="{DF831324-F3ED-4789-9D7F-9DDD3AE835DE}"/>
            </a:ext>
          </a:extLst>
        </xdr:cNvPr>
        <xdr:cNvSpPr txBox="1"/>
      </xdr:nvSpPr>
      <xdr:spPr>
        <a:xfrm>
          <a:off x="4151932" y="1655172"/>
          <a:ext cx="583353" cy="350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97DF3D1-0A05-42E4-9CCE-F758776A3033}" type="TxLink">
            <a:rPr lang="en-US" sz="16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16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</xdr:col>
      <xdr:colOff>5143</xdr:colOff>
      <xdr:row>0</xdr:row>
      <xdr:rowOff>0</xdr:rowOff>
    </xdr:from>
    <xdr:to>
      <xdr:col>10</xdr:col>
      <xdr:colOff>113629</xdr:colOff>
      <xdr:row>21</xdr:row>
      <xdr:rowOff>78740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6EB065-EF58-49CC-8A28-B5DC3BCF4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345924</xdr:colOff>
      <xdr:row>0</xdr:row>
      <xdr:rowOff>0</xdr:rowOff>
    </xdr:from>
    <xdr:to>
      <xdr:col>14</xdr:col>
      <xdr:colOff>153164</xdr:colOff>
      <xdr:row>21</xdr:row>
      <xdr:rowOff>89747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7465B8-9FB1-4449-8A65-38EA85CA5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421981</xdr:colOff>
      <xdr:row>20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9755E1-B590-44D2-91E9-662E1118E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391886</xdr:colOff>
      <xdr:row>9</xdr:row>
      <xdr:rowOff>108857</xdr:rowOff>
    </xdr:from>
    <xdr:ext cx="754380" cy="342786"/>
    <xdr:sp macro="" textlink="'Total Change Impact Speed'!I2">
      <xdr:nvSpPr>
        <xdr:cNvPr id="8" name="TextBox 7">
          <a:extLst>
            <a:ext uri="{FF2B5EF4-FFF2-40B4-BE49-F238E27FC236}">
              <a16:creationId xmlns:a16="http://schemas.microsoft.com/office/drawing/2014/main" id="{7992FF4D-B0CD-492B-BED5-8435ED825BAA}"/>
            </a:ext>
          </a:extLst>
        </xdr:cNvPr>
        <xdr:cNvSpPr txBox="1"/>
      </xdr:nvSpPr>
      <xdr:spPr>
        <a:xfrm>
          <a:off x="4049486" y="1578428"/>
          <a:ext cx="75438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E97DF3D1-0A05-42E4-9CCE-F758776A3033}" type="TxLink">
            <a:rPr lang="en-US" sz="16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16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0.44226</cdr:x>
      <cdr:y>0.45702</cdr:y>
    </cdr:from>
    <cdr:to>
      <cdr:x>0.55529</cdr:x>
      <cdr:y>0.55765</cdr:y>
    </cdr:to>
    <cdr:sp macro="" textlink="'COSO Risk Assessment (v57)'!$R$5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2743179" y="1661149"/>
          <a:ext cx="701089" cy="36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 anchor="ctr"/>
        <a:lstStyle xmlns:a="http://schemas.openxmlformats.org/drawingml/2006/main"/>
        <a:p xmlns:a="http://schemas.openxmlformats.org/drawingml/2006/main">
          <a:pPr algn="ctr"/>
          <a:fld id="{D38DD18F-5189-4420-AF10-4CD101485CE9}" type="TxLink">
            <a:rPr lang="en-US" sz="24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2400"/>
        </a:p>
      </cdr:txBody>
    </cdr:sp>
  </cdr:relSizeAnchor>
  <cdr:relSizeAnchor xmlns:cdr="http://schemas.openxmlformats.org/drawingml/2006/chartDrawing">
    <cdr:from>
      <cdr:x>0.01349</cdr:x>
      <cdr:y>0.01448</cdr:y>
    </cdr:from>
    <cdr:to>
      <cdr:x>0.2138</cdr:x>
      <cdr:y>0.14791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A03D1702-748D-4002-8601-50E4329A9DE9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54380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7DF3D1-0A05-42E4-9CCE-F758776A3033}" type="TxLink">
            <a:rPr lang="en-US" sz="2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2400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0.44226</cdr:x>
      <cdr:y>0.45702</cdr:y>
    </cdr:from>
    <cdr:to>
      <cdr:x>0.55529</cdr:x>
      <cdr:y>0.55765</cdr:y>
    </cdr:to>
    <cdr:sp macro="" textlink="'Total Risk Vulnerability'!$I$2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2523772" y="1649154"/>
          <a:ext cx="645009" cy="363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 anchor="ctr"/>
        <a:lstStyle xmlns:a="http://schemas.openxmlformats.org/drawingml/2006/main"/>
        <a:p xmlns:a="http://schemas.openxmlformats.org/drawingml/2006/main">
          <a:pPr algn="ctr"/>
          <a:fld id="{DBCBEC85-0930-4E1D-B238-D27CE002A83D}" type="TxLink">
            <a:rPr lang="en-US" sz="16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0.8</a:t>
          </a:fld>
          <a:endParaRPr lang="en-US" sz="16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0.43202</cdr:x>
      <cdr:y>0.50314</cdr:y>
    </cdr:from>
    <cdr:to>
      <cdr:x>0.5845</cdr:x>
      <cdr:y>0.75472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FC2235-6A3B-462A-811A-88A90A1A2656}"/>
            </a:ext>
          </a:extLst>
        </cdr:cNvPr>
        <cdr:cNvSpPr txBox="1"/>
      </cdr:nvSpPr>
      <cdr:spPr>
        <a:xfrm xmlns:a="http://schemas.openxmlformats.org/drawingml/2006/main">
          <a:off x="2590800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0.43847</cdr:x>
      <cdr:y>0.47705</cdr:y>
    </cdr:from>
    <cdr:to>
      <cdr:x>0.51218</cdr:x>
      <cdr:y>0.57767</cdr:y>
    </cdr:to>
    <cdr:sp macro="" textlink="'Total Risk Score'!$I$2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8645439-A2DC-4EF9-8325-B5DEFC6A250E}"/>
            </a:ext>
          </a:extLst>
        </cdr:cNvPr>
        <cdr:cNvSpPr txBox="1"/>
      </cdr:nvSpPr>
      <cdr:spPr>
        <a:xfrm xmlns:a="http://schemas.openxmlformats.org/drawingml/2006/main">
          <a:off x="1521482" y="1697613"/>
          <a:ext cx="255772" cy="358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4696CF30-6913-4DCF-9905-DCAA14F548CB}" type="TxLink">
            <a:rPr lang="en-US" sz="16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0.0</a:t>
          </a:fld>
          <a:endParaRPr lang="en-US" sz="1600">
            <a:solidFill>
              <a:sysClr val="windowText" lastClr="000000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one-my.sharepoint.com/personal/crowthers_bd_pg_com/Documents/IT%20Ops/Change%20Management/DCAB/Graph%202018-10%20COSO%20Risk%20and%20Impact%20CHG0141189%20v2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O Risk Assessment (v57)"/>
      <sheetName val="Dashboard #1"/>
      <sheetName val="Total Risk Score"/>
      <sheetName val="Total Change Impact Speed"/>
      <sheetName val="Total Risk Vulnerability"/>
      <sheetName val="Speed to Onset"/>
      <sheetName val="Speedometer Example"/>
    </sheetNames>
    <sheetDataSet>
      <sheetData sheetId="0">
        <row r="4">
          <cell r="N4" t="str">
            <v>Impact Score</v>
          </cell>
          <cell r="P4" t="str">
            <v>Pointer</v>
          </cell>
        </row>
        <row r="5">
          <cell r="O5">
            <v>0</v>
          </cell>
          <cell r="Q5">
            <v>53.000000000000007</v>
          </cell>
        </row>
        <row r="6">
          <cell r="O6">
            <v>30</v>
          </cell>
          <cell r="Q6">
            <v>2</v>
          </cell>
        </row>
        <row r="7">
          <cell r="O7">
            <v>20</v>
          </cell>
          <cell r="Q7">
            <v>145</v>
          </cell>
        </row>
        <row r="8">
          <cell r="O8">
            <v>50</v>
          </cell>
        </row>
        <row r="9">
          <cell r="O9">
            <v>100</v>
          </cell>
        </row>
        <row r="13">
          <cell r="N13" t="str">
            <v>Total Risk Score</v>
          </cell>
          <cell r="P13" t="str">
            <v>Pointer</v>
          </cell>
        </row>
        <row r="14">
          <cell r="O14">
            <v>0</v>
          </cell>
          <cell r="Q14">
            <v>22.525000000000002</v>
          </cell>
        </row>
        <row r="15">
          <cell r="O15">
            <v>10</v>
          </cell>
          <cell r="Q15">
            <v>2</v>
          </cell>
        </row>
        <row r="16">
          <cell r="O16">
            <v>15</v>
          </cell>
          <cell r="Q16">
            <v>175.47499999999999</v>
          </cell>
        </row>
        <row r="17">
          <cell r="O17">
            <v>75</v>
          </cell>
        </row>
        <row r="18">
          <cell r="O18">
            <v>100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9"/>
  <sheetViews>
    <sheetView tabSelected="1" workbookViewId="0">
      <selection activeCell="C148" sqref="C148:D148"/>
    </sheetView>
  </sheetViews>
  <sheetFormatPr defaultColWidth="9.08984375" defaultRowHeight="13" x14ac:dyDescent="0.25"/>
  <cols>
    <col min="1" max="1" width="12.6328125" style="2" customWidth="1"/>
    <col min="2" max="2" width="2.6328125" style="2" customWidth="1"/>
    <col min="3" max="3" width="3.6328125" style="2" customWidth="1"/>
    <col min="4" max="4" width="98.6328125" style="2" customWidth="1"/>
    <col min="5" max="5" width="2.6328125" style="2" customWidth="1"/>
    <col min="6" max="6" width="9" style="26" bestFit="1" customWidth="1"/>
    <col min="7" max="7" width="7.6328125" style="12" bestFit="1" customWidth="1"/>
    <col min="8" max="8" width="8" style="36" bestFit="1" customWidth="1"/>
    <col min="9" max="9" width="2.6328125" style="10" customWidth="1"/>
    <col min="10" max="10" width="8.36328125" style="41" customWidth="1"/>
    <col min="11" max="11" width="21.90625" style="8" bestFit="1" customWidth="1"/>
    <col min="12" max="12" width="35.6328125" style="7" customWidth="1"/>
    <col min="13" max="16384" width="9.08984375" style="2"/>
  </cols>
  <sheetData>
    <row r="1" spans="1:12" ht="13.5" thickBot="1" x14ac:dyDescent="0.3">
      <c r="A1" s="5" t="s">
        <v>264</v>
      </c>
      <c r="B1" s="5"/>
      <c r="F1" s="25"/>
      <c r="G1" s="2"/>
    </row>
    <row r="2" spans="1:12" x14ac:dyDescent="0.25">
      <c r="A2" s="20" t="s">
        <v>292</v>
      </c>
      <c r="B2" s="20"/>
      <c r="F2" s="58">
        <f>COUNTA(A16:A76)</f>
        <v>10</v>
      </c>
      <c r="G2" s="59" t="s">
        <v>196</v>
      </c>
      <c r="H2" s="60"/>
      <c r="J2" s="70" t="s">
        <v>235</v>
      </c>
      <c r="K2" s="52"/>
    </row>
    <row r="3" spans="1:12" x14ac:dyDescent="0.25">
      <c r="A3" s="8"/>
      <c r="B3" s="8"/>
      <c r="F3" s="61">
        <f>COUNTA(A77:A147)</f>
        <v>13</v>
      </c>
      <c r="G3" s="57" t="s">
        <v>195</v>
      </c>
      <c r="H3" s="62"/>
      <c r="J3" s="55">
        <f>SUM(J16:J76)</f>
        <v>0</v>
      </c>
      <c r="K3" s="23" t="s">
        <v>185</v>
      </c>
    </row>
    <row r="4" spans="1:12" x14ac:dyDescent="0.25">
      <c r="A4" s="8"/>
      <c r="B4" s="8"/>
      <c r="D4" s="8" t="s">
        <v>231</v>
      </c>
      <c r="F4" s="61">
        <f>COUNTA(A148:A152)</f>
        <v>1</v>
      </c>
      <c r="G4" s="57" t="s">
        <v>198</v>
      </c>
      <c r="H4" s="62"/>
      <c r="J4" s="55">
        <f>SUM(J77:J147)</f>
        <v>0.75</v>
      </c>
      <c r="K4" s="23" t="s">
        <v>184</v>
      </c>
    </row>
    <row r="5" spans="1:12" ht="13.5" thickBot="1" x14ac:dyDescent="0.3">
      <c r="A5" s="8"/>
      <c r="B5" s="8"/>
      <c r="D5" s="51" t="s">
        <v>232</v>
      </c>
      <c r="F5" s="63">
        <v>10</v>
      </c>
      <c r="G5" s="64" t="s">
        <v>197</v>
      </c>
      <c r="H5" s="65"/>
      <c r="J5" s="55">
        <f>SUM(J148:J152)</f>
        <v>4</v>
      </c>
      <c r="K5" s="23" t="s">
        <v>186</v>
      </c>
    </row>
    <row r="6" spans="1:12" ht="13.5" thickBot="1" x14ac:dyDescent="0.3">
      <c r="A6" s="8"/>
      <c r="B6" s="8"/>
      <c r="D6" s="51" t="s">
        <v>234</v>
      </c>
      <c r="J6" s="56">
        <f>J4*J3</f>
        <v>0</v>
      </c>
      <c r="K6" s="24" t="s">
        <v>187</v>
      </c>
    </row>
    <row r="7" spans="1:12" ht="13.5" thickBot="1" x14ac:dyDescent="0.3">
      <c r="A7" s="8"/>
      <c r="B7" s="8"/>
      <c r="D7" s="51" t="s">
        <v>233</v>
      </c>
      <c r="F7" s="66">
        <f>SUM(F16:F76)</f>
        <v>1.0000000000000002</v>
      </c>
      <c r="G7" s="59" t="s">
        <v>240</v>
      </c>
      <c r="H7" s="67"/>
      <c r="J7" s="47"/>
      <c r="K7" s="6"/>
    </row>
    <row r="8" spans="1:12" ht="13.5" thickBot="1" x14ac:dyDescent="0.3">
      <c r="A8" s="8"/>
      <c r="B8" s="8"/>
      <c r="F8" s="68">
        <f>SUM(F77:F147)</f>
        <v>1</v>
      </c>
      <c r="G8" s="64" t="s">
        <v>241</v>
      </c>
      <c r="H8" s="69"/>
      <c r="J8" s="70" t="s">
        <v>236</v>
      </c>
      <c r="K8" s="53"/>
    </row>
    <row r="9" spans="1:12" ht="13.5" thickBot="1" x14ac:dyDescent="0.3">
      <c r="A9" s="8"/>
      <c r="B9" s="8"/>
      <c r="D9" s="48" t="s">
        <v>245</v>
      </c>
      <c r="J9" s="22" t="str">
        <f>IF(J3&gt;5,"High",IF(J3&gt;3,"Medium","Low"))</f>
        <v>Low</v>
      </c>
      <c r="K9" s="23" t="s">
        <v>238</v>
      </c>
    </row>
    <row r="10" spans="1:12" ht="13.5" thickBot="1" x14ac:dyDescent="0.3">
      <c r="A10" s="8"/>
      <c r="B10" s="8"/>
      <c r="D10" s="49" t="s">
        <v>263</v>
      </c>
      <c r="F10" s="82" t="s">
        <v>242</v>
      </c>
      <c r="G10" s="83"/>
      <c r="H10" s="84"/>
      <c r="J10" s="9" t="str">
        <f>IF(J6&gt;25,"High",IF(J6&gt;10,"Medium","Low"))</f>
        <v>Low</v>
      </c>
      <c r="K10" s="24" t="s">
        <v>239</v>
      </c>
    </row>
    <row r="11" spans="1:12" ht="13.5" customHeight="1" thickBot="1" x14ac:dyDescent="0.3">
      <c r="A11" s="8"/>
      <c r="B11" s="8"/>
      <c r="D11" s="49" t="s">
        <v>246</v>
      </c>
      <c r="F11" s="85" t="str">
        <f>IF(COUNTA(C17:C20,C24:C25,C29:C32,C36:C39,C43:C45,C49:C51,C55:C56,C60:C61,C65:C68,C72:C74,C78:C79,C83:C84,C88:C90,C94:C95,C99:C100,C104:C106,C110:C112,C116:C118,C122:C123,C127:C130,C134:C135,C139:C140,C144:C145,C149:C152)=SUM(F2:F4),"Successfully Completed ...all questions have been answered","ERROR!  Mark one answer for each question.")</f>
        <v>ERROR!  Mark one answer for each question.</v>
      </c>
      <c r="G11" s="86"/>
      <c r="H11" s="87"/>
      <c r="J11" s="47"/>
      <c r="K11" s="6"/>
    </row>
    <row r="12" spans="1:12" x14ac:dyDescent="0.25">
      <c r="A12" s="8"/>
      <c r="B12" s="8"/>
      <c r="D12" s="49" t="s">
        <v>265</v>
      </c>
      <c r="F12" s="88"/>
      <c r="G12" s="89"/>
      <c r="H12" s="90"/>
      <c r="J12" s="70" t="s">
        <v>237</v>
      </c>
      <c r="K12" s="53"/>
    </row>
    <row r="13" spans="1:12" ht="13.5" thickBot="1" x14ac:dyDescent="0.3">
      <c r="A13" s="8"/>
      <c r="B13" s="8"/>
      <c r="D13" s="50" t="s">
        <v>266</v>
      </c>
      <c r="F13" s="91"/>
      <c r="G13" s="92"/>
      <c r="H13" s="93"/>
      <c r="J13" s="54" t="str">
        <f>IF(J3&gt;5,"YES (because impact is &gt;5.0)",IF(J6&gt;25,"YES (because Total Risk is &gt; 25)","No…not required"))</f>
        <v>No…not required</v>
      </c>
      <c r="K13" s="24"/>
    </row>
    <row r="14" spans="1:12" x14ac:dyDescent="0.25">
      <c r="A14" s="8"/>
      <c r="B14" s="8"/>
    </row>
    <row r="15" spans="1:12" ht="26" x14ac:dyDescent="0.25">
      <c r="A15" s="43" t="s">
        <v>174</v>
      </c>
      <c r="B15" s="21"/>
      <c r="C15" s="81" t="s">
        <v>175</v>
      </c>
      <c r="D15" s="81"/>
      <c r="E15" s="41"/>
      <c r="F15" s="27" t="s">
        <v>176</v>
      </c>
      <c r="G15" s="13" t="s">
        <v>177</v>
      </c>
      <c r="H15" s="37" t="s">
        <v>179</v>
      </c>
      <c r="I15" s="15"/>
      <c r="J15" s="11" t="s">
        <v>178</v>
      </c>
      <c r="K15" s="11" t="s">
        <v>211</v>
      </c>
      <c r="L15" s="71" t="s">
        <v>253</v>
      </c>
    </row>
    <row r="16" spans="1:12" ht="40.5" customHeight="1" thickBot="1" x14ac:dyDescent="0.3">
      <c r="A16" s="32" t="s">
        <v>254</v>
      </c>
      <c r="B16" s="41"/>
      <c r="C16" s="79" t="s">
        <v>224</v>
      </c>
      <c r="D16" s="79"/>
      <c r="E16" s="42"/>
      <c r="F16" s="28">
        <v>0.35</v>
      </c>
      <c r="G16" s="17"/>
      <c r="H16" s="38"/>
      <c r="J16" s="44"/>
      <c r="K16" s="8" t="str">
        <f>IF(COUNTA(C17:C20)&lt;=1,"","ERROR!  Select only one answer.")</f>
        <v/>
      </c>
    </row>
    <row r="17" spans="1:11" ht="13.5" thickBot="1" x14ac:dyDescent="0.3">
      <c r="A17" s="33"/>
      <c r="C17" s="19" t="s">
        <v>293</v>
      </c>
      <c r="D17" s="2" t="s">
        <v>164</v>
      </c>
      <c r="G17" s="12">
        <v>0</v>
      </c>
      <c r="H17" s="36">
        <f>G17*F16*$F$5</f>
        <v>0</v>
      </c>
      <c r="J17" s="41">
        <f t="shared" ref="J17:J20" si="0">IF(ISBLANK(C17),0,H17)</f>
        <v>0</v>
      </c>
    </row>
    <row r="18" spans="1:11" ht="13.5" thickBot="1" x14ac:dyDescent="0.3">
      <c r="A18" s="33"/>
      <c r="C18" s="19"/>
      <c r="D18" s="2" t="s">
        <v>165</v>
      </c>
      <c r="G18" s="12">
        <v>0.4</v>
      </c>
      <c r="H18" s="36">
        <f>G18*F16*$F$5</f>
        <v>1.4</v>
      </c>
      <c r="J18" s="41">
        <f t="shared" si="0"/>
        <v>0</v>
      </c>
    </row>
    <row r="19" spans="1:11" ht="13.5" thickBot="1" x14ac:dyDescent="0.3">
      <c r="A19" s="33"/>
      <c r="C19" s="19"/>
      <c r="D19" s="2" t="s">
        <v>166</v>
      </c>
      <c r="G19" s="12">
        <v>0.65</v>
      </c>
      <c r="H19" s="36">
        <f>G19*F16*$F$5</f>
        <v>2.2749999999999999</v>
      </c>
      <c r="J19" s="41">
        <f t="shared" si="0"/>
        <v>0</v>
      </c>
    </row>
    <row r="20" spans="1:11" ht="13.5" thickBot="1" x14ac:dyDescent="0.3">
      <c r="A20" s="33"/>
      <c r="C20" s="19"/>
      <c r="D20" s="2" t="s">
        <v>167</v>
      </c>
      <c r="G20" s="12">
        <v>1</v>
      </c>
      <c r="H20" s="36">
        <f>G20*F16*$F$5</f>
        <v>3.5</v>
      </c>
      <c r="J20" s="41">
        <f t="shared" si="0"/>
        <v>0</v>
      </c>
    </row>
    <row r="21" spans="1:11" x14ac:dyDescent="0.25">
      <c r="A21" s="33"/>
    </row>
    <row r="22" spans="1:11" x14ac:dyDescent="0.25">
      <c r="A22" s="33"/>
    </row>
    <row r="23" spans="1:11" ht="66" customHeight="1" thickBot="1" x14ac:dyDescent="0.3">
      <c r="A23" s="32" t="s">
        <v>254</v>
      </c>
      <c r="B23" s="41"/>
      <c r="C23" s="80" t="s">
        <v>207</v>
      </c>
      <c r="D23" s="80"/>
      <c r="E23" s="41"/>
      <c r="F23" s="28">
        <v>0.15</v>
      </c>
      <c r="G23" s="16"/>
      <c r="H23" s="38"/>
      <c r="J23" s="44"/>
      <c r="K23" s="8" t="str">
        <f>IF(COUNTA(C24:C25)&lt;=1,"","ERROR!  Select only one answer.")</f>
        <v/>
      </c>
    </row>
    <row r="24" spans="1:11" ht="13.5" thickBot="1" x14ac:dyDescent="0.3">
      <c r="A24" s="33"/>
      <c r="C24" s="19" t="s">
        <v>293</v>
      </c>
      <c r="D24" s="2" t="s">
        <v>158</v>
      </c>
      <c r="G24" s="12">
        <v>0</v>
      </c>
      <c r="H24" s="36">
        <f>G24*F23*$F$5</f>
        <v>0</v>
      </c>
      <c r="J24" s="41">
        <f>IF(ISBLANK(C24),0,H24)</f>
        <v>0</v>
      </c>
    </row>
    <row r="25" spans="1:11" ht="13.5" thickBot="1" x14ac:dyDescent="0.3">
      <c r="A25" s="33"/>
      <c r="C25" s="19"/>
      <c r="D25" s="2" t="s">
        <v>157</v>
      </c>
      <c r="G25" s="12">
        <v>1</v>
      </c>
      <c r="H25" s="36">
        <f>G25*F23*$F$5</f>
        <v>1.5</v>
      </c>
      <c r="J25" s="41">
        <f>IF(ISBLANK(C25),0,H25)</f>
        <v>0</v>
      </c>
    </row>
    <row r="26" spans="1:11" x14ac:dyDescent="0.25">
      <c r="A26" s="33"/>
    </row>
    <row r="27" spans="1:11" x14ac:dyDescent="0.25">
      <c r="A27" s="33"/>
    </row>
    <row r="28" spans="1:11" ht="27.75" customHeight="1" thickBot="1" x14ac:dyDescent="0.3">
      <c r="A28" s="32" t="s">
        <v>254</v>
      </c>
      <c r="B28" s="41"/>
      <c r="C28" s="79" t="s">
        <v>212</v>
      </c>
      <c r="D28" s="79"/>
      <c r="E28" s="42"/>
      <c r="F28" s="28">
        <v>0.05</v>
      </c>
      <c r="G28" s="17"/>
      <c r="H28" s="38"/>
      <c r="J28" s="44"/>
      <c r="K28" s="8" t="str">
        <f>IF(COUNTA(C29:C32)&lt;=1,"","ERROR!  Select only one answer.")</f>
        <v/>
      </c>
    </row>
    <row r="29" spans="1:11" ht="13.5" thickBot="1" x14ac:dyDescent="0.3">
      <c r="A29" s="33"/>
      <c r="C29" s="19" t="s">
        <v>293</v>
      </c>
      <c r="D29" s="2" t="s">
        <v>181</v>
      </c>
      <c r="G29" s="12">
        <v>0</v>
      </c>
      <c r="H29" s="36">
        <f>G29*F28*$F$5</f>
        <v>0</v>
      </c>
      <c r="J29" s="41">
        <f t="shared" ref="J29:J32" si="1">IF(ISBLANK(C29),0,H29)</f>
        <v>0</v>
      </c>
    </row>
    <row r="30" spans="1:11" ht="13.5" thickBot="1" x14ac:dyDescent="0.3">
      <c r="A30" s="33"/>
      <c r="C30" s="19"/>
      <c r="D30" s="2" t="s">
        <v>210</v>
      </c>
      <c r="G30" s="12">
        <v>0.4</v>
      </c>
      <c r="H30" s="36">
        <f>G30*F28*$F$5</f>
        <v>0.20000000000000004</v>
      </c>
      <c r="J30" s="41">
        <f t="shared" si="1"/>
        <v>0</v>
      </c>
    </row>
    <row r="31" spans="1:11" ht="13.5" thickBot="1" x14ac:dyDescent="0.3">
      <c r="A31" s="33"/>
      <c r="C31" s="19"/>
      <c r="D31" s="2" t="s">
        <v>182</v>
      </c>
      <c r="G31" s="12">
        <v>0.8</v>
      </c>
      <c r="H31" s="36">
        <f>G31*F28*$F$5</f>
        <v>0.40000000000000008</v>
      </c>
      <c r="J31" s="41">
        <f t="shared" si="1"/>
        <v>0</v>
      </c>
    </row>
    <row r="32" spans="1:11" ht="13.5" thickBot="1" x14ac:dyDescent="0.3">
      <c r="A32" s="33"/>
      <c r="C32" s="19"/>
      <c r="D32" s="2" t="s">
        <v>206</v>
      </c>
      <c r="G32" s="12">
        <v>1</v>
      </c>
      <c r="H32" s="36">
        <f>G32*F28*$F$5</f>
        <v>0.5</v>
      </c>
      <c r="J32" s="41">
        <f t="shared" si="1"/>
        <v>0</v>
      </c>
    </row>
    <row r="33" spans="1:11" x14ac:dyDescent="0.25">
      <c r="A33" s="33"/>
    </row>
    <row r="34" spans="1:11" x14ac:dyDescent="0.25">
      <c r="A34" s="33"/>
    </row>
    <row r="35" spans="1:11" ht="66" customHeight="1" thickBot="1" x14ac:dyDescent="0.3">
      <c r="A35" s="32" t="s">
        <v>255</v>
      </c>
      <c r="B35" s="41"/>
      <c r="C35" s="79" t="s">
        <v>225</v>
      </c>
      <c r="D35" s="79"/>
      <c r="E35" s="42"/>
      <c r="F35" s="28">
        <v>0.1</v>
      </c>
      <c r="G35" s="17"/>
      <c r="H35" s="38"/>
      <c r="J35" s="44"/>
      <c r="K35" s="8" t="str">
        <f>IF(COUNTA(C36:C39)&lt;=1,"","ERROR!  Select only one answer.")</f>
        <v/>
      </c>
    </row>
    <row r="36" spans="1:11" ht="13.5" thickBot="1" x14ac:dyDescent="0.3">
      <c r="A36" s="33"/>
      <c r="C36" s="19" t="s">
        <v>293</v>
      </c>
      <c r="D36" s="2" t="s">
        <v>158</v>
      </c>
      <c r="G36" s="12">
        <v>0</v>
      </c>
      <c r="H36" s="36">
        <f>G36*F35*$F$5</f>
        <v>0</v>
      </c>
      <c r="J36" s="41">
        <f t="shared" ref="J36:J39" si="2">IF(ISBLANK(C36),0,H36)</f>
        <v>0</v>
      </c>
    </row>
    <row r="37" spans="1:11" ht="13.5" thickBot="1" x14ac:dyDescent="0.3">
      <c r="A37" s="33"/>
      <c r="C37" s="19"/>
      <c r="D37" s="2" t="s">
        <v>193</v>
      </c>
      <c r="G37" s="12">
        <v>0.4</v>
      </c>
      <c r="H37" s="36">
        <f>G37*F35*$F$5</f>
        <v>0.40000000000000008</v>
      </c>
      <c r="J37" s="41">
        <f t="shared" si="2"/>
        <v>0</v>
      </c>
    </row>
    <row r="38" spans="1:11" ht="13.5" thickBot="1" x14ac:dyDescent="0.3">
      <c r="A38" s="33"/>
      <c r="C38" s="19"/>
      <c r="D38" s="2" t="s">
        <v>194</v>
      </c>
      <c r="G38" s="12">
        <v>0.8</v>
      </c>
      <c r="H38" s="36">
        <f>G38*F35*$F$5</f>
        <v>0.80000000000000016</v>
      </c>
      <c r="J38" s="41">
        <f t="shared" si="2"/>
        <v>0</v>
      </c>
    </row>
    <row r="39" spans="1:11" ht="13.5" thickBot="1" x14ac:dyDescent="0.3">
      <c r="A39" s="33"/>
      <c r="C39" s="19"/>
      <c r="D39" s="2" t="s">
        <v>220</v>
      </c>
      <c r="G39" s="12">
        <v>1</v>
      </c>
      <c r="H39" s="36">
        <f>G39*F35*$F$5</f>
        <v>1</v>
      </c>
      <c r="J39" s="41">
        <f t="shared" si="2"/>
        <v>0</v>
      </c>
    </row>
    <row r="40" spans="1:11" x14ac:dyDescent="0.25">
      <c r="A40" s="33"/>
    </row>
    <row r="41" spans="1:11" x14ac:dyDescent="0.25">
      <c r="A41" s="33"/>
    </row>
    <row r="42" spans="1:11" ht="39" customHeight="1" thickBot="1" x14ac:dyDescent="0.3">
      <c r="A42" s="32" t="s">
        <v>255</v>
      </c>
      <c r="B42" s="41"/>
      <c r="C42" s="79" t="s">
        <v>247</v>
      </c>
      <c r="D42" s="79"/>
      <c r="E42" s="42"/>
      <c r="F42" s="28">
        <v>0.05</v>
      </c>
      <c r="G42" s="17"/>
      <c r="H42" s="38"/>
      <c r="J42" s="44"/>
      <c r="K42" s="8" t="str">
        <f>IF(COUNTA(C43:C45)&lt;=1,"","ERROR!  Select only one answer.")</f>
        <v/>
      </c>
    </row>
    <row r="43" spans="1:11" ht="25.5" thickBot="1" x14ac:dyDescent="0.3">
      <c r="A43" s="33"/>
      <c r="C43" s="19" t="s">
        <v>293</v>
      </c>
      <c r="D43" s="2" t="s">
        <v>268</v>
      </c>
      <c r="G43" s="12">
        <v>0</v>
      </c>
      <c r="H43" s="36">
        <f>G43*F42*$F$5</f>
        <v>0</v>
      </c>
      <c r="J43" s="41">
        <f t="shared" ref="J43:J45" si="3">IF(ISBLANK(C43),0,H43)</f>
        <v>0</v>
      </c>
    </row>
    <row r="44" spans="1:11" ht="25.5" thickBot="1" x14ac:dyDescent="0.3">
      <c r="A44" s="33"/>
      <c r="C44" s="19"/>
      <c r="D44" s="2" t="s">
        <v>223</v>
      </c>
      <c r="G44" s="12">
        <v>0.5</v>
      </c>
      <c r="H44" s="36">
        <f>G44*F42*$F$5</f>
        <v>0.25</v>
      </c>
      <c r="J44" s="41">
        <f t="shared" ref="J44" si="4">IF(ISBLANK(C44),0,H44)</f>
        <v>0</v>
      </c>
    </row>
    <row r="45" spans="1:11" ht="13.5" thickBot="1" x14ac:dyDescent="0.3">
      <c r="A45" s="33"/>
      <c r="C45" s="19"/>
      <c r="D45" s="2" t="s">
        <v>217</v>
      </c>
      <c r="G45" s="12">
        <v>1</v>
      </c>
      <c r="H45" s="36">
        <f>G45*F42*$F$5</f>
        <v>0.5</v>
      </c>
      <c r="J45" s="41">
        <f t="shared" si="3"/>
        <v>0</v>
      </c>
    </row>
    <row r="46" spans="1:11" x14ac:dyDescent="0.25">
      <c r="A46" s="33"/>
    </row>
    <row r="47" spans="1:11" x14ac:dyDescent="0.25">
      <c r="A47" s="33"/>
    </row>
    <row r="48" spans="1:11" ht="28.5" customHeight="1" thickBot="1" x14ac:dyDescent="0.3">
      <c r="A48" s="32" t="s">
        <v>256</v>
      </c>
      <c r="B48" s="41"/>
      <c r="C48" s="79" t="s">
        <v>183</v>
      </c>
      <c r="D48" s="79"/>
      <c r="E48" s="42"/>
      <c r="F48" s="28">
        <v>0.05</v>
      </c>
      <c r="G48" s="17"/>
      <c r="H48" s="38"/>
      <c r="J48" s="44"/>
      <c r="K48" s="8" t="str">
        <f>IF(COUNTA(C49:C51)&lt;=1,"","ERROR!  Select only one answer.")</f>
        <v/>
      </c>
    </row>
    <row r="49" spans="1:11" ht="13.5" thickBot="1" x14ac:dyDescent="0.3">
      <c r="A49" s="33"/>
      <c r="C49" s="19" t="s">
        <v>293</v>
      </c>
      <c r="D49" s="2" t="s">
        <v>189</v>
      </c>
      <c r="G49" s="12">
        <v>0</v>
      </c>
      <c r="H49" s="36">
        <f>G49*F48*$F$5</f>
        <v>0</v>
      </c>
      <c r="J49" s="41">
        <f t="shared" ref="J49:J51" si="5">IF(ISBLANK(C49),0,H49)</f>
        <v>0</v>
      </c>
    </row>
    <row r="50" spans="1:11" ht="25.5" thickBot="1" x14ac:dyDescent="0.3">
      <c r="A50" s="33"/>
      <c r="C50" s="19"/>
      <c r="D50" s="2" t="s">
        <v>172</v>
      </c>
      <c r="G50" s="12">
        <v>0.5</v>
      </c>
      <c r="H50" s="36">
        <f>G50*F48*$F$5</f>
        <v>0.25</v>
      </c>
      <c r="J50" s="41">
        <f t="shared" si="5"/>
        <v>0</v>
      </c>
    </row>
    <row r="51" spans="1:11" ht="25.5" thickBot="1" x14ac:dyDescent="0.3">
      <c r="A51" s="33"/>
      <c r="C51" s="19"/>
      <c r="D51" s="2" t="s">
        <v>190</v>
      </c>
      <c r="G51" s="12">
        <v>1</v>
      </c>
      <c r="H51" s="36">
        <f>G51*F48*$F$5</f>
        <v>0.5</v>
      </c>
      <c r="J51" s="41">
        <f t="shared" si="5"/>
        <v>0</v>
      </c>
    </row>
    <row r="52" spans="1:11" x14ac:dyDescent="0.25">
      <c r="A52" s="33"/>
    </row>
    <row r="53" spans="1:11" x14ac:dyDescent="0.25">
      <c r="A53" s="33"/>
    </row>
    <row r="54" spans="1:11" ht="103.5" customHeight="1" thickBot="1" x14ac:dyDescent="0.3">
      <c r="A54" s="32" t="s">
        <v>256</v>
      </c>
      <c r="B54" s="41"/>
      <c r="C54" s="79" t="s">
        <v>226</v>
      </c>
      <c r="D54" s="79"/>
      <c r="E54" s="42"/>
      <c r="F54" s="28">
        <v>0.05</v>
      </c>
      <c r="G54" s="17"/>
      <c r="H54" s="38"/>
      <c r="J54" s="44"/>
      <c r="K54" s="8" t="str">
        <f>IF(COUNTA(C55:C56)&lt;=1,"","ERROR!  Select only one answer.")</f>
        <v/>
      </c>
    </row>
    <row r="55" spans="1:11" ht="13.5" thickBot="1" x14ac:dyDescent="0.3">
      <c r="A55" s="33"/>
      <c r="C55" s="19" t="s">
        <v>293</v>
      </c>
      <c r="D55" s="2" t="s">
        <v>158</v>
      </c>
      <c r="G55" s="12">
        <v>0</v>
      </c>
      <c r="H55" s="36">
        <f>G55*F54*$F$5</f>
        <v>0</v>
      </c>
      <c r="J55" s="41">
        <f t="shared" ref="J55:J56" si="6">IF(ISBLANK(C55),0,H55)</f>
        <v>0</v>
      </c>
    </row>
    <row r="56" spans="1:11" ht="13.5" thickBot="1" x14ac:dyDescent="0.3">
      <c r="A56" s="33"/>
      <c r="C56" s="19"/>
      <c r="D56" s="2" t="s">
        <v>157</v>
      </c>
      <c r="G56" s="12">
        <v>1</v>
      </c>
      <c r="H56" s="36">
        <f>G56*F54*$F$5</f>
        <v>0.5</v>
      </c>
      <c r="J56" s="41">
        <f t="shared" si="6"/>
        <v>0</v>
      </c>
    </row>
    <row r="57" spans="1:11" x14ac:dyDescent="0.25">
      <c r="A57" s="33"/>
    </row>
    <row r="58" spans="1:11" x14ac:dyDescent="0.25">
      <c r="A58" s="33"/>
    </row>
    <row r="59" spans="1:11" ht="39.75" customHeight="1" thickBot="1" x14ac:dyDescent="0.3">
      <c r="A59" s="32" t="s">
        <v>257</v>
      </c>
      <c r="B59" s="41"/>
      <c r="C59" s="80" t="s">
        <v>227</v>
      </c>
      <c r="D59" s="80"/>
      <c r="E59" s="41"/>
      <c r="F59" s="28">
        <v>0.05</v>
      </c>
      <c r="G59" s="16"/>
      <c r="H59" s="38"/>
      <c r="J59" s="44"/>
      <c r="K59" s="8" t="str">
        <f>IF(COUNTA(C60:C61)&lt;=1,"","ERROR!  Select only one answer.")</f>
        <v/>
      </c>
    </row>
    <row r="60" spans="1:11" ht="13.5" thickBot="1" x14ac:dyDescent="0.3">
      <c r="A60" s="33"/>
      <c r="C60" s="19" t="s">
        <v>293</v>
      </c>
      <c r="D60" s="2" t="s">
        <v>158</v>
      </c>
      <c r="G60" s="12">
        <v>0</v>
      </c>
      <c r="H60" s="36">
        <f>G60*F59*$F$5</f>
        <v>0</v>
      </c>
      <c r="J60" s="41">
        <f t="shared" ref="J60:J61" si="7">IF(ISBLANK(C60),0,H60)</f>
        <v>0</v>
      </c>
    </row>
    <row r="61" spans="1:11" ht="13.5" thickBot="1" x14ac:dyDescent="0.3">
      <c r="A61" s="33"/>
      <c r="C61" s="19"/>
      <c r="D61" s="2" t="s">
        <v>157</v>
      </c>
      <c r="G61" s="12">
        <v>1</v>
      </c>
      <c r="H61" s="36">
        <f>G61*F59*$F$5</f>
        <v>0.5</v>
      </c>
      <c r="J61" s="41">
        <f t="shared" si="7"/>
        <v>0</v>
      </c>
    </row>
    <row r="62" spans="1:11" x14ac:dyDescent="0.25">
      <c r="A62" s="33"/>
    </row>
    <row r="63" spans="1:11" x14ac:dyDescent="0.25">
      <c r="A63" s="33"/>
    </row>
    <row r="64" spans="1:11" ht="26.25" customHeight="1" thickBot="1" x14ac:dyDescent="0.3">
      <c r="A64" s="32" t="s">
        <v>258</v>
      </c>
      <c r="B64" s="41"/>
      <c r="C64" s="79" t="s">
        <v>228</v>
      </c>
      <c r="D64" s="79"/>
      <c r="E64" s="42"/>
      <c r="F64" s="28">
        <v>0.1</v>
      </c>
      <c r="G64" s="17"/>
      <c r="H64" s="38"/>
      <c r="J64" s="44"/>
      <c r="K64" s="8" t="str">
        <f>IF(COUNTA(C65:C68)&lt;=1,"","ERROR!  Select only one answer.")</f>
        <v/>
      </c>
    </row>
    <row r="65" spans="1:11" ht="13.5" thickBot="1" x14ac:dyDescent="0.3">
      <c r="A65" s="33"/>
      <c r="C65" s="19" t="s">
        <v>293</v>
      </c>
      <c r="D65" s="2" t="s">
        <v>248</v>
      </c>
      <c r="G65" s="12">
        <v>0</v>
      </c>
      <c r="H65" s="36">
        <f>G65*F64*$F$5</f>
        <v>0</v>
      </c>
      <c r="J65" s="41">
        <f t="shared" ref="J65:J68" si="8">IF(ISBLANK(C65),0,H65)</f>
        <v>0</v>
      </c>
    </row>
    <row r="66" spans="1:11" ht="13.5" thickBot="1" x14ac:dyDescent="0.3">
      <c r="A66" s="33"/>
      <c r="C66" s="19"/>
      <c r="D66" s="2" t="s">
        <v>161</v>
      </c>
      <c r="G66" s="12">
        <v>0.4</v>
      </c>
      <c r="H66" s="36">
        <f>G66*F64*$F$5</f>
        <v>0.40000000000000008</v>
      </c>
      <c r="J66" s="41">
        <f t="shared" si="8"/>
        <v>0</v>
      </c>
    </row>
    <row r="67" spans="1:11" ht="13.5" thickBot="1" x14ac:dyDescent="0.3">
      <c r="A67" s="33"/>
      <c r="C67" s="19"/>
      <c r="D67" s="2" t="s">
        <v>208</v>
      </c>
      <c r="G67" s="12">
        <v>0.8</v>
      </c>
      <c r="H67" s="36">
        <f>G67*F64*$F$5</f>
        <v>0.80000000000000016</v>
      </c>
      <c r="J67" s="41">
        <f t="shared" si="8"/>
        <v>0</v>
      </c>
    </row>
    <row r="68" spans="1:11" ht="13.5" thickBot="1" x14ac:dyDescent="0.3">
      <c r="A68" s="33"/>
      <c r="C68" s="19"/>
      <c r="D68" s="2" t="s">
        <v>221</v>
      </c>
      <c r="G68" s="12">
        <v>1</v>
      </c>
      <c r="H68" s="36">
        <f>G68*F64*$F$5</f>
        <v>1</v>
      </c>
      <c r="J68" s="41">
        <f t="shared" si="8"/>
        <v>0</v>
      </c>
    </row>
    <row r="69" spans="1:11" x14ac:dyDescent="0.25">
      <c r="A69" s="33"/>
    </row>
    <row r="70" spans="1:11" x14ac:dyDescent="0.25">
      <c r="A70" s="33"/>
    </row>
    <row r="71" spans="1:11" ht="39.75" customHeight="1" thickBot="1" x14ac:dyDescent="0.3">
      <c r="A71" s="32" t="s">
        <v>267</v>
      </c>
      <c r="B71" s="41"/>
      <c r="C71" s="79" t="s">
        <v>200</v>
      </c>
      <c r="D71" s="79"/>
      <c r="E71" s="42"/>
      <c r="F71" s="28">
        <v>0.05</v>
      </c>
      <c r="G71" s="17"/>
      <c r="H71" s="38"/>
      <c r="J71" s="44"/>
      <c r="K71" s="8" t="str">
        <f>IF(COUNTA(C72:C74)&lt;=1,"","ERROR!  Select only one answer.")</f>
        <v/>
      </c>
    </row>
    <row r="72" spans="1:11" ht="13.5" thickBot="1" x14ac:dyDescent="0.3">
      <c r="A72" s="33"/>
      <c r="C72" s="19" t="s">
        <v>293</v>
      </c>
      <c r="D72" s="2" t="s">
        <v>158</v>
      </c>
      <c r="G72" s="12">
        <v>0</v>
      </c>
      <c r="H72" s="36">
        <f>G72*F71*$F$5</f>
        <v>0</v>
      </c>
      <c r="J72" s="41">
        <f t="shared" ref="J72:J74" si="9">IF(ISBLANK(C72),0,H72)</f>
        <v>0</v>
      </c>
    </row>
    <row r="73" spans="1:11" ht="27.75" customHeight="1" thickBot="1" x14ac:dyDescent="0.3">
      <c r="A73" s="33"/>
      <c r="C73" s="19"/>
      <c r="D73" s="2" t="s">
        <v>173</v>
      </c>
      <c r="G73" s="12">
        <v>0.5</v>
      </c>
      <c r="H73" s="36">
        <f>G73*F71*$F$5</f>
        <v>0.25</v>
      </c>
      <c r="J73" s="41">
        <f t="shared" si="9"/>
        <v>0</v>
      </c>
    </row>
    <row r="74" spans="1:11" ht="27.75" customHeight="1" thickBot="1" x14ac:dyDescent="0.3">
      <c r="A74" s="33"/>
      <c r="C74" s="19"/>
      <c r="D74" s="2" t="s">
        <v>249</v>
      </c>
      <c r="G74" s="12">
        <v>1</v>
      </c>
      <c r="H74" s="36">
        <f>G74*F71*$F$5</f>
        <v>0.5</v>
      </c>
      <c r="J74" s="41">
        <f t="shared" si="9"/>
        <v>0</v>
      </c>
    </row>
    <row r="75" spans="1:11" x14ac:dyDescent="0.25">
      <c r="A75" s="33"/>
    </row>
    <row r="76" spans="1:11" x14ac:dyDescent="0.25">
      <c r="A76" s="33"/>
    </row>
    <row r="77" spans="1:11" ht="52.5" customHeight="1" thickBot="1" x14ac:dyDescent="0.3">
      <c r="A77" s="30" t="s">
        <v>259</v>
      </c>
      <c r="B77" s="41"/>
      <c r="C77" s="80" t="s">
        <v>250</v>
      </c>
      <c r="D77" s="80"/>
      <c r="E77" s="41"/>
      <c r="F77" s="28">
        <v>0.05</v>
      </c>
      <c r="G77" s="16"/>
      <c r="H77" s="38"/>
      <c r="J77" s="44"/>
      <c r="K77" s="8" t="str">
        <f>IF(COUNTA(C78:C79)&lt;=1,"","ERROR!  Select only one answer.")</f>
        <v/>
      </c>
    </row>
    <row r="78" spans="1:11" ht="13.5" thickBot="1" x14ac:dyDescent="0.3">
      <c r="A78" s="30"/>
      <c r="B78" s="41"/>
      <c r="C78" s="18" t="s">
        <v>293</v>
      </c>
      <c r="D78" s="2" t="s">
        <v>157</v>
      </c>
      <c r="G78" s="12">
        <v>0</v>
      </c>
      <c r="H78" s="36">
        <f>G78*F77*$F$5</f>
        <v>0</v>
      </c>
      <c r="J78" s="41">
        <f>IF(ISBLANK(C78),0,H78)</f>
        <v>0</v>
      </c>
    </row>
    <row r="79" spans="1:11" ht="13.5" thickBot="1" x14ac:dyDescent="0.3">
      <c r="A79" s="30"/>
      <c r="B79" s="41"/>
      <c r="C79" s="19"/>
      <c r="D79" s="2" t="s">
        <v>158</v>
      </c>
      <c r="G79" s="12">
        <v>1</v>
      </c>
      <c r="H79" s="36">
        <f>G79*F77*$F$5</f>
        <v>0.5</v>
      </c>
      <c r="J79" s="41">
        <f>IF(ISBLANK(C79),0,H79)</f>
        <v>0</v>
      </c>
    </row>
    <row r="80" spans="1:11" x14ac:dyDescent="0.25">
      <c r="A80" s="30"/>
      <c r="B80" s="41"/>
    </row>
    <row r="81" spans="1:11" x14ac:dyDescent="0.25">
      <c r="A81" s="31"/>
      <c r="K81" s="39"/>
    </row>
    <row r="82" spans="1:11" ht="40.5" customHeight="1" thickBot="1" x14ac:dyDescent="0.3">
      <c r="A82" s="30" t="s">
        <v>259</v>
      </c>
      <c r="C82" s="80" t="s">
        <v>251</v>
      </c>
      <c r="D82" s="80"/>
      <c r="F82" s="28">
        <v>0.05</v>
      </c>
      <c r="G82" s="16"/>
      <c r="H82" s="38"/>
      <c r="J82" s="44"/>
      <c r="K82" s="8" t="str">
        <f>IF(COUNTA(C83:C84)&lt;=1,"","ERROR!  Select only one answer.")</f>
        <v/>
      </c>
    </row>
    <row r="83" spans="1:11" ht="13.5" thickBot="1" x14ac:dyDescent="0.3">
      <c r="A83" s="31"/>
      <c r="C83" s="18" t="s">
        <v>293</v>
      </c>
      <c r="D83" s="2" t="s">
        <v>158</v>
      </c>
      <c r="G83" s="12">
        <v>0</v>
      </c>
      <c r="H83" s="36">
        <f>G83*F82*$F$5</f>
        <v>0</v>
      </c>
      <c r="J83" s="41">
        <f>IF(ISBLANK(C83),0,H83)</f>
        <v>0</v>
      </c>
      <c r="K83" s="39"/>
    </row>
    <row r="84" spans="1:11" ht="13.5" thickBot="1" x14ac:dyDescent="0.3">
      <c r="A84" s="31"/>
      <c r="C84" s="19"/>
      <c r="D84" s="2" t="s">
        <v>157</v>
      </c>
      <c r="G84" s="12">
        <v>1</v>
      </c>
      <c r="H84" s="36">
        <f>G84*F82*$F$5</f>
        <v>0.5</v>
      </c>
      <c r="J84" s="41">
        <f>IF(ISBLANK(C84),0,H84)</f>
        <v>0</v>
      </c>
      <c r="K84" s="39"/>
    </row>
    <row r="85" spans="1:11" x14ac:dyDescent="0.25">
      <c r="A85" s="31"/>
      <c r="K85" s="39"/>
    </row>
    <row r="86" spans="1:11" x14ac:dyDescent="0.25">
      <c r="A86" s="31"/>
      <c r="K86" s="39"/>
    </row>
    <row r="87" spans="1:11" ht="27" customHeight="1" thickBot="1" x14ac:dyDescent="0.3">
      <c r="A87" s="30" t="s">
        <v>259</v>
      </c>
      <c r="B87" s="41"/>
      <c r="C87" s="79" t="s">
        <v>201</v>
      </c>
      <c r="D87" s="79"/>
      <c r="E87" s="42"/>
      <c r="F87" s="28">
        <v>0.05</v>
      </c>
      <c r="G87" s="17"/>
      <c r="H87" s="38"/>
      <c r="J87" s="44"/>
      <c r="K87" s="8" t="str">
        <f>IF(COUNTA(C88:C90)&lt;=1,"","ERROR!  Select only one answer.")</f>
        <v/>
      </c>
    </row>
    <row r="88" spans="1:11" ht="13.5" thickBot="1" x14ac:dyDescent="0.3">
      <c r="A88" s="31"/>
      <c r="C88" s="19" t="s">
        <v>293</v>
      </c>
      <c r="D88" s="2" t="s">
        <v>202</v>
      </c>
      <c r="G88" s="12">
        <v>0</v>
      </c>
      <c r="H88" s="36">
        <f>G88*F87*$F$5</f>
        <v>0</v>
      </c>
      <c r="J88" s="41">
        <f>IF(ISBLANK(C88),0,H88)</f>
        <v>0</v>
      </c>
    </row>
    <row r="89" spans="1:11" ht="13.5" thickBot="1" x14ac:dyDescent="0.3">
      <c r="A89" s="31"/>
      <c r="C89" s="19"/>
      <c r="D89" s="2" t="s">
        <v>203</v>
      </c>
      <c r="G89" s="12">
        <v>0.5</v>
      </c>
      <c r="H89" s="36">
        <f>G89*F87*$F$5</f>
        <v>0.25</v>
      </c>
      <c r="J89" s="41">
        <f>IF(ISBLANK(C89),0,H89)</f>
        <v>0</v>
      </c>
    </row>
    <row r="90" spans="1:11" ht="13.5" thickBot="1" x14ac:dyDescent="0.3">
      <c r="A90" s="31"/>
      <c r="C90" s="19"/>
      <c r="D90" s="2" t="s">
        <v>204</v>
      </c>
      <c r="G90" s="12">
        <v>1</v>
      </c>
      <c r="H90" s="36">
        <f>G90*F87*$F$5</f>
        <v>0.5</v>
      </c>
      <c r="J90" s="41">
        <f>IF(ISBLANK(C90),0,H90)</f>
        <v>0</v>
      </c>
    </row>
    <row r="91" spans="1:11" x14ac:dyDescent="0.25">
      <c r="A91" s="31"/>
    </row>
    <row r="92" spans="1:11" x14ac:dyDescent="0.25">
      <c r="A92" s="31"/>
    </row>
    <row r="93" spans="1:11" ht="66.75" customHeight="1" thickBot="1" x14ac:dyDescent="0.3">
      <c r="A93" s="30" t="s">
        <v>260</v>
      </c>
      <c r="B93" s="41"/>
      <c r="C93" s="79" t="s">
        <v>230</v>
      </c>
      <c r="D93" s="79"/>
      <c r="E93" s="42"/>
      <c r="F93" s="28">
        <v>0.05</v>
      </c>
      <c r="G93" s="17"/>
      <c r="H93" s="38"/>
      <c r="J93" s="44"/>
      <c r="K93" s="8" t="str">
        <f>IF(COUNTA(C94:C95)&lt;=1,"","ERROR!  Select only one answer.")</f>
        <v/>
      </c>
    </row>
    <row r="94" spans="1:11" ht="13.5" thickBot="1" x14ac:dyDescent="0.3">
      <c r="A94" s="30"/>
      <c r="B94" s="41"/>
      <c r="C94" s="40"/>
      <c r="D94" s="4" t="s">
        <v>157</v>
      </c>
      <c r="E94" s="4"/>
      <c r="F94" s="29"/>
      <c r="G94" s="12">
        <v>0</v>
      </c>
      <c r="H94" s="36">
        <f>G94*F93*$F$5</f>
        <v>0</v>
      </c>
      <c r="J94" s="41">
        <f>IF(ISBLANK(C94),0,H94)</f>
        <v>0</v>
      </c>
    </row>
    <row r="95" spans="1:11" ht="13.5" thickBot="1" x14ac:dyDescent="0.3">
      <c r="A95" s="30"/>
      <c r="B95" s="41"/>
      <c r="C95" s="40" t="s">
        <v>293</v>
      </c>
      <c r="D95" s="4" t="s">
        <v>158</v>
      </c>
      <c r="E95" s="4"/>
      <c r="F95" s="29"/>
      <c r="G95" s="12">
        <v>1</v>
      </c>
      <c r="H95" s="36">
        <f>G95*F93*$F$5</f>
        <v>0.5</v>
      </c>
      <c r="J95" s="41">
        <f>IF(ISBLANK(C95),0,H95)</f>
        <v>0.5</v>
      </c>
    </row>
    <row r="96" spans="1:11" x14ac:dyDescent="0.25">
      <c r="A96" s="30"/>
      <c r="B96" s="41"/>
      <c r="C96" s="4"/>
      <c r="D96" s="4"/>
      <c r="E96" s="4"/>
      <c r="F96" s="29"/>
    </row>
    <row r="97" spans="1:11" x14ac:dyDescent="0.25">
      <c r="A97" s="30"/>
      <c r="B97" s="41"/>
      <c r="C97" s="4"/>
      <c r="D97" s="4"/>
      <c r="E97" s="4"/>
      <c r="F97" s="29"/>
    </row>
    <row r="98" spans="1:11" ht="78.75" customHeight="1" thickBot="1" x14ac:dyDescent="0.3">
      <c r="A98" s="30" t="s">
        <v>260</v>
      </c>
      <c r="B98" s="41"/>
      <c r="C98" s="79" t="s">
        <v>252</v>
      </c>
      <c r="D98" s="79"/>
      <c r="E98" s="42"/>
      <c r="F98" s="28">
        <v>0.05</v>
      </c>
      <c r="G98" s="17"/>
      <c r="H98" s="38"/>
      <c r="J98" s="44"/>
      <c r="K98" s="8" t="str">
        <f>IF(COUNTA(C99:C100)&lt;=1,"","ERROR!  Select only one answer.")</f>
        <v/>
      </c>
    </row>
    <row r="99" spans="1:11" ht="13.5" thickBot="1" x14ac:dyDescent="0.3">
      <c r="A99" s="30"/>
      <c r="B99" s="41"/>
      <c r="C99" s="40" t="s">
        <v>293</v>
      </c>
      <c r="D99" s="4" t="s">
        <v>157</v>
      </c>
      <c r="E99" s="4"/>
      <c r="F99" s="29"/>
      <c r="G99" s="12">
        <v>0</v>
      </c>
      <c r="H99" s="36">
        <f>G99*F98*$F$5</f>
        <v>0</v>
      </c>
      <c r="J99" s="41">
        <f>IF(ISBLANK(C99),0,H99)</f>
        <v>0</v>
      </c>
    </row>
    <row r="100" spans="1:11" ht="13.5" thickBot="1" x14ac:dyDescent="0.3">
      <c r="A100" s="30"/>
      <c r="B100" s="41"/>
      <c r="C100" s="40"/>
      <c r="D100" s="4" t="s">
        <v>158</v>
      </c>
      <c r="E100" s="4"/>
      <c r="F100" s="29"/>
      <c r="G100" s="12">
        <v>1</v>
      </c>
      <c r="H100" s="36">
        <f>G100*F98*$F$5</f>
        <v>0.5</v>
      </c>
      <c r="J100" s="41">
        <f>IF(ISBLANK(C100),0,H100)</f>
        <v>0</v>
      </c>
    </row>
    <row r="101" spans="1:11" x14ac:dyDescent="0.25">
      <c r="A101" s="30"/>
      <c r="B101" s="41"/>
      <c r="C101" s="4"/>
      <c r="D101" s="4"/>
      <c r="E101" s="4"/>
      <c r="F101" s="29"/>
      <c r="G101" s="14"/>
    </row>
    <row r="102" spans="1:11" x14ac:dyDescent="0.25">
      <c r="A102" s="31"/>
    </row>
    <row r="103" spans="1:11" ht="29.25" customHeight="1" thickBot="1" x14ac:dyDescent="0.3">
      <c r="A103" s="30" t="s">
        <v>260</v>
      </c>
      <c r="B103" s="41"/>
      <c r="C103" s="79" t="s">
        <v>188</v>
      </c>
      <c r="D103" s="79"/>
      <c r="E103" s="42"/>
      <c r="F103" s="28">
        <v>0.12</v>
      </c>
      <c r="G103" s="17"/>
      <c r="H103" s="38"/>
      <c r="J103" s="44"/>
      <c r="K103" s="8" t="str">
        <f>IF(COUNTA(C104:C106)&lt;=1,"","ERROR!  Select only one answer.")</f>
        <v/>
      </c>
    </row>
    <row r="104" spans="1:11" ht="25.5" thickBot="1" x14ac:dyDescent="0.3">
      <c r="A104" s="30"/>
      <c r="B104" s="41"/>
      <c r="C104" s="40" t="s">
        <v>293</v>
      </c>
      <c r="D104" s="4" t="s">
        <v>218</v>
      </c>
      <c r="E104" s="4"/>
      <c r="F104" s="29"/>
      <c r="G104" s="12">
        <v>0</v>
      </c>
      <c r="H104" s="36">
        <f>G104*F103*$F$5</f>
        <v>0</v>
      </c>
      <c r="J104" s="41">
        <f>IF(ISBLANK(C104),0,H104)</f>
        <v>0</v>
      </c>
    </row>
    <row r="105" spans="1:11" ht="13.5" thickBot="1" x14ac:dyDescent="0.3">
      <c r="A105" s="30"/>
      <c r="B105" s="41"/>
      <c r="C105" s="40"/>
      <c r="D105" s="4" t="s">
        <v>219</v>
      </c>
      <c r="E105" s="4"/>
      <c r="F105" s="29"/>
      <c r="G105" s="14">
        <v>0.5</v>
      </c>
      <c r="H105" s="36">
        <f>G105*F103*$F$5</f>
        <v>0.6</v>
      </c>
      <c r="J105" s="41">
        <f>IF(ISBLANK(C105),0,H105)</f>
        <v>0</v>
      </c>
    </row>
    <row r="106" spans="1:11" ht="13.5" thickBot="1" x14ac:dyDescent="0.3">
      <c r="A106" s="30"/>
      <c r="B106" s="41"/>
      <c r="C106" s="40"/>
      <c r="D106" s="4" t="s">
        <v>159</v>
      </c>
      <c r="E106" s="4"/>
      <c r="F106" s="29"/>
      <c r="G106" s="12">
        <v>1</v>
      </c>
      <c r="H106" s="36">
        <f>G106*F103*$F$5</f>
        <v>1.2</v>
      </c>
      <c r="J106" s="41">
        <f>IF(ISBLANK(C106),0,H106)</f>
        <v>0</v>
      </c>
    </row>
    <row r="107" spans="1:11" x14ac:dyDescent="0.25">
      <c r="A107" s="31"/>
    </row>
    <row r="108" spans="1:11" x14ac:dyDescent="0.25">
      <c r="A108" s="31"/>
    </row>
    <row r="109" spans="1:11" ht="27" customHeight="1" thickBot="1" x14ac:dyDescent="0.3">
      <c r="A109" s="30" t="s">
        <v>261</v>
      </c>
      <c r="B109" s="41"/>
      <c r="C109" s="79" t="s">
        <v>180</v>
      </c>
      <c r="D109" s="79"/>
      <c r="E109" s="42"/>
      <c r="F109" s="28">
        <v>0.12</v>
      </c>
      <c r="G109" s="17"/>
      <c r="H109" s="38"/>
      <c r="J109" s="44"/>
      <c r="K109" s="8" t="str">
        <f>IF(COUNTA(C110:C112)&lt;=1,"","ERROR!  Select only one answer.")</f>
        <v/>
      </c>
    </row>
    <row r="110" spans="1:11" ht="25.5" thickBot="1" x14ac:dyDescent="0.3">
      <c r="A110" s="31"/>
      <c r="C110" s="19" t="s">
        <v>293</v>
      </c>
      <c r="D110" s="2" t="s">
        <v>171</v>
      </c>
      <c r="G110" s="12">
        <v>0</v>
      </c>
      <c r="H110" s="36">
        <f>G110*F109*$F$5</f>
        <v>0</v>
      </c>
      <c r="J110" s="41">
        <f t="shared" ref="J110:J112" si="10">IF(ISBLANK(C110),0,H110)</f>
        <v>0</v>
      </c>
      <c r="K110" s="39"/>
    </row>
    <row r="111" spans="1:11" ht="25.5" thickBot="1" x14ac:dyDescent="0.3">
      <c r="A111" s="31"/>
      <c r="C111" s="19"/>
      <c r="D111" s="2" t="s">
        <v>209</v>
      </c>
      <c r="G111" s="12">
        <v>0.5</v>
      </c>
      <c r="H111" s="36">
        <f>G111*F109*$F$5</f>
        <v>0.6</v>
      </c>
      <c r="J111" s="41">
        <f t="shared" si="10"/>
        <v>0</v>
      </c>
    </row>
    <row r="112" spans="1:11" ht="13.5" thickBot="1" x14ac:dyDescent="0.3">
      <c r="A112" s="31"/>
      <c r="C112" s="19"/>
      <c r="D112" s="2" t="s">
        <v>222</v>
      </c>
      <c r="G112" s="12">
        <v>1</v>
      </c>
      <c r="H112" s="36">
        <f>G112*F109*$F$5</f>
        <v>1.2</v>
      </c>
      <c r="J112" s="41">
        <f t="shared" si="10"/>
        <v>0</v>
      </c>
    </row>
    <row r="113" spans="1:11" x14ac:dyDescent="0.25">
      <c r="A113" s="31"/>
    </row>
    <row r="114" spans="1:11" x14ac:dyDescent="0.25">
      <c r="A114" s="31"/>
    </row>
    <row r="115" spans="1:11" ht="66" customHeight="1" thickBot="1" x14ac:dyDescent="0.3">
      <c r="A115" s="30" t="s">
        <v>261</v>
      </c>
      <c r="B115" s="41"/>
      <c r="C115" s="80" t="s">
        <v>243</v>
      </c>
      <c r="D115" s="80"/>
      <c r="E115" s="41"/>
      <c r="F115" s="28">
        <v>0.05</v>
      </c>
      <c r="G115" s="16"/>
      <c r="H115" s="38"/>
      <c r="J115" s="44"/>
      <c r="K115" s="8" t="str">
        <f>IF(COUNTA(C116:C118)&lt;=1,"","ERROR!  Select only one answer.")</f>
        <v/>
      </c>
    </row>
    <row r="116" spans="1:11" ht="13.5" thickBot="1" x14ac:dyDescent="0.3">
      <c r="A116" s="31"/>
      <c r="C116" s="19"/>
      <c r="D116" s="2" t="s">
        <v>157</v>
      </c>
      <c r="G116" s="12">
        <v>0</v>
      </c>
      <c r="H116" s="36">
        <f>G116*F115*$F$5</f>
        <v>0</v>
      </c>
      <c r="J116" s="41">
        <f t="shared" ref="J116:J118" si="11">IF(ISBLANK(C116),0,H116)</f>
        <v>0</v>
      </c>
    </row>
    <row r="117" spans="1:11" ht="13.5" thickBot="1" x14ac:dyDescent="0.3">
      <c r="A117" s="31"/>
      <c r="C117" s="19" t="s">
        <v>293</v>
      </c>
      <c r="D117" s="2" t="s">
        <v>229</v>
      </c>
      <c r="G117" s="12">
        <v>0.5</v>
      </c>
      <c r="H117" s="36">
        <f>G117*F115*$F$5</f>
        <v>0.25</v>
      </c>
      <c r="J117" s="46">
        <f t="shared" si="11"/>
        <v>0.25</v>
      </c>
    </row>
    <row r="118" spans="1:11" ht="13.5" thickBot="1" x14ac:dyDescent="0.3">
      <c r="A118" s="31"/>
      <c r="C118" s="19"/>
      <c r="D118" s="2" t="s">
        <v>158</v>
      </c>
      <c r="G118" s="12">
        <v>1</v>
      </c>
      <c r="H118" s="36">
        <f>G118*F115*$F$5</f>
        <v>0.5</v>
      </c>
      <c r="J118" s="41">
        <f t="shared" si="11"/>
        <v>0</v>
      </c>
    </row>
    <row r="119" spans="1:11" x14ac:dyDescent="0.25">
      <c r="A119" s="31"/>
    </row>
    <row r="120" spans="1:11" x14ac:dyDescent="0.25">
      <c r="A120" s="31"/>
    </row>
    <row r="121" spans="1:11" ht="144" customHeight="1" thickBot="1" x14ac:dyDescent="0.3">
      <c r="A121" s="30" t="s">
        <v>261</v>
      </c>
      <c r="B121" s="41"/>
      <c r="C121" s="79" t="s">
        <v>244</v>
      </c>
      <c r="D121" s="79"/>
      <c r="E121" s="42"/>
      <c r="F121" s="28">
        <v>0.12</v>
      </c>
      <c r="G121" s="17"/>
      <c r="H121" s="38"/>
      <c r="J121" s="44"/>
      <c r="K121" s="8" t="str">
        <f>IF(COUNTA(C122:C123)&lt;=1,"","ERROR!  Select only one answer.")</f>
        <v/>
      </c>
    </row>
    <row r="122" spans="1:11" ht="13.5" thickBot="1" x14ac:dyDescent="0.3">
      <c r="A122" s="31"/>
      <c r="C122" s="19"/>
      <c r="D122" s="2" t="s">
        <v>157</v>
      </c>
      <c r="G122" s="12">
        <v>0</v>
      </c>
      <c r="H122" s="36">
        <f>G122*F121*$F$5</f>
        <v>0</v>
      </c>
      <c r="J122" s="41">
        <f t="shared" ref="J122:J123" si="12">IF(ISBLANK(C122),0,H122)</f>
        <v>0</v>
      </c>
    </row>
    <row r="123" spans="1:11" ht="13.5" thickBot="1" x14ac:dyDescent="0.3">
      <c r="A123" s="31"/>
      <c r="C123" s="19"/>
      <c r="D123" s="2" t="s">
        <v>158</v>
      </c>
      <c r="G123" s="12">
        <v>1</v>
      </c>
      <c r="H123" s="36">
        <f>G123*F121*$F$5</f>
        <v>1.2</v>
      </c>
      <c r="J123" s="41">
        <f t="shared" si="12"/>
        <v>0</v>
      </c>
    </row>
    <row r="124" spans="1:11" x14ac:dyDescent="0.25">
      <c r="A124" s="31"/>
    </row>
    <row r="125" spans="1:11" x14ac:dyDescent="0.25">
      <c r="A125" s="31"/>
    </row>
    <row r="126" spans="1:11" ht="27.75" customHeight="1" thickBot="1" x14ac:dyDescent="0.3">
      <c r="A126" s="30" t="s">
        <v>261</v>
      </c>
      <c r="B126" s="41"/>
      <c r="C126" s="79" t="s">
        <v>199</v>
      </c>
      <c r="D126" s="79"/>
      <c r="E126" s="42"/>
      <c r="F126" s="28">
        <v>0.12</v>
      </c>
      <c r="G126" s="17"/>
      <c r="H126" s="38"/>
      <c r="J126" s="44"/>
      <c r="K126" s="8" t="str">
        <f>IF(COUNTA(C127:C130)&lt;=1,"","ERROR!  Select only one answer.")</f>
        <v/>
      </c>
    </row>
    <row r="127" spans="1:11" ht="25.5" thickBot="1" x14ac:dyDescent="0.3">
      <c r="A127" s="31"/>
      <c r="C127" s="19" t="s">
        <v>293</v>
      </c>
      <c r="D127" s="2" t="s">
        <v>213</v>
      </c>
      <c r="G127" s="12">
        <v>0</v>
      </c>
      <c r="H127" s="36">
        <f>G127*F126*$F$5</f>
        <v>0</v>
      </c>
      <c r="J127" s="41">
        <f t="shared" ref="J127:J129" si="13">IF(ISBLANK(C127),0,H127)</f>
        <v>0</v>
      </c>
    </row>
    <row r="128" spans="1:11" ht="25.5" thickBot="1" x14ac:dyDescent="0.3">
      <c r="A128" s="31"/>
      <c r="C128" s="19"/>
      <c r="D128" s="2" t="s">
        <v>214</v>
      </c>
      <c r="G128" s="12">
        <v>0.5</v>
      </c>
      <c r="H128" s="36">
        <f>G128*F126*$F$5</f>
        <v>0.6</v>
      </c>
      <c r="J128" s="41">
        <f t="shared" si="13"/>
        <v>0</v>
      </c>
    </row>
    <row r="129" spans="1:11" ht="25.5" thickBot="1" x14ac:dyDescent="0.3">
      <c r="A129" s="31"/>
      <c r="C129" s="19"/>
      <c r="D129" s="2" t="s">
        <v>162</v>
      </c>
      <c r="G129" s="12">
        <v>1</v>
      </c>
      <c r="H129" s="36">
        <f>G129*F126*$F$5</f>
        <v>1.2</v>
      </c>
      <c r="J129" s="41">
        <f t="shared" si="13"/>
        <v>0</v>
      </c>
    </row>
    <row r="130" spans="1:11" ht="13.5" thickBot="1" x14ac:dyDescent="0.3">
      <c r="A130" s="31"/>
      <c r="C130" s="19"/>
      <c r="D130" s="2" t="s">
        <v>215</v>
      </c>
      <c r="G130" s="12">
        <v>1</v>
      </c>
      <c r="H130" s="36">
        <f>G130*F126*$F$5</f>
        <v>1.2</v>
      </c>
      <c r="J130" s="41">
        <f t="shared" ref="J130" si="14">IF(ISBLANK(C130),0,H130)</f>
        <v>0</v>
      </c>
    </row>
    <row r="131" spans="1:11" x14ac:dyDescent="0.25">
      <c r="A131" s="31"/>
    </row>
    <row r="132" spans="1:11" x14ac:dyDescent="0.25">
      <c r="A132" s="31"/>
    </row>
    <row r="133" spans="1:11" ht="52.5" customHeight="1" thickBot="1" x14ac:dyDescent="0.3">
      <c r="A133" s="30" t="s">
        <v>262</v>
      </c>
      <c r="B133" s="41"/>
      <c r="C133" s="79" t="s">
        <v>192</v>
      </c>
      <c r="D133" s="79"/>
      <c r="E133" s="42"/>
      <c r="F133" s="28">
        <v>0.12</v>
      </c>
      <c r="G133" s="17"/>
      <c r="H133" s="38"/>
      <c r="J133" s="44"/>
      <c r="K133" s="8" t="str">
        <f>IF(COUNTA(C134:C135)&lt;=1,"","ERROR!  Select only one answer.")</f>
        <v/>
      </c>
    </row>
    <row r="134" spans="1:11" ht="13.5" thickBot="1" x14ac:dyDescent="0.3">
      <c r="A134" s="31"/>
      <c r="C134" s="19" t="s">
        <v>293</v>
      </c>
      <c r="D134" s="2" t="s">
        <v>157</v>
      </c>
      <c r="G134" s="12">
        <v>0</v>
      </c>
      <c r="H134" s="36">
        <f>G134*F133*$F$5</f>
        <v>0</v>
      </c>
      <c r="J134" s="41">
        <f t="shared" ref="J134:J135" si="15">IF(ISBLANK(C134),0,H134)</f>
        <v>0</v>
      </c>
    </row>
    <row r="135" spans="1:11" ht="13.5" thickBot="1" x14ac:dyDescent="0.3">
      <c r="A135" s="31"/>
      <c r="C135" s="19"/>
      <c r="D135" s="2" t="s">
        <v>158</v>
      </c>
      <c r="G135" s="12">
        <v>1</v>
      </c>
      <c r="H135" s="36">
        <f>G135*F133*$F$5</f>
        <v>1.2</v>
      </c>
      <c r="J135" s="41">
        <f t="shared" si="15"/>
        <v>0</v>
      </c>
    </row>
    <row r="136" spans="1:11" x14ac:dyDescent="0.25">
      <c r="A136" s="31"/>
    </row>
    <row r="137" spans="1:11" x14ac:dyDescent="0.25">
      <c r="A137" s="31"/>
    </row>
    <row r="138" spans="1:11" ht="27.75" customHeight="1" thickBot="1" x14ac:dyDescent="0.3">
      <c r="A138" s="30" t="s">
        <v>262</v>
      </c>
      <c r="B138" s="41"/>
      <c r="C138" s="79" t="s">
        <v>191</v>
      </c>
      <c r="D138" s="79"/>
      <c r="E138" s="42"/>
      <c r="F138" s="28">
        <v>0.05</v>
      </c>
      <c r="G138" s="17"/>
      <c r="H138" s="38"/>
      <c r="J138" s="44"/>
      <c r="K138" s="8" t="str">
        <f>IF(COUNTA(C139:C140)&lt;=1,"","ERROR!  Select only one answer.")</f>
        <v/>
      </c>
    </row>
    <row r="139" spans="1:11" ht="13.5" thickBot="1" x14ac:dyDescent="0.3">
      <c r="A139" s="31"/>
      <c r="C139" s="19" t="s">
        <v>293</v>
      </c>
      <c r="D139" s="2" t="s">
        <v>157</v>
      </c>
      <c r="G139" s="12">
        <v>0</v>
      </c>
      <c r="H139" s="36">
        <f>G139*F138*$F$5</f>
        <v>0</v>
      </c>
      <c r="J139" s="41">
        <f t="shared" ref="J139:J140" si="16">IF(ISBLANK(C139),0,H139)</f>
        <v>0</v>
      </c>
    </row>
    <row r="140" spans="1:11" ht="13.5" thickBot="1" x14ac:dyDescent="0.3">
      <c r="A140" s="31"/>
      <c r="C140" s="19"/>
      <c r="D140" s="2" t="s">
        <v>158</v>
      </c>
      <c r="G140" s="12">
        <v>1</v>
      </c>
      <c r="H140" s="36">
        <f>G140*F138*$F$5</f>
        <v>0.5</v>
      </c>
      <c r="J140" s="41">
        <f t="shared" si="16"/>
        <v>0</v>
      </c>
    </row>
    <row r="141" spans="1:11" x14ac:dyDescent="0.25">
      <c r="A141" s="31"/>
    </row>
    <row r="142" spans="1:11" x14ac:dyDescent="0.25">
      <c r="A142" s="31"/>
    </row>
    <row r="143" spans="1:11" ht="53.25" customHeight="1" thickBot="1" x14ac:dyDescent="0.3">
      <c r="A143" s="30" t="s">
        <v>262</v>
      </c>
      <c r="B143" s="41"/>
      <c r="C143" s="80" t="s">
        <v>216</v>
      </c>
      <c r="D143" s="80"/>
      <c r="E143" s="41"/>
      <c r="F143" s="28">
        <v>0.05</v>
      </c>
      <c r="G143" s="16"/>
      <c r="H143" s="38"/>
      <c r="J143" s="44"/>
      <c r="K143" s="8" t="str">
        <f>IF(COUNTA(C144:C145)&lt;=1,"","ERROR!  Select only one answer.")</f>
        <v/>
      </c>
    </row>
    <row r="144" spans="1:11" ht="13.5" thickBot="1" x14ac:dyDescent="0.3">
      <c r="A144" s="31"/>
      <c r="C144" s="19" t="s">
        <v>293</v>
      </c>
      <c r="D144" s="2" t="s">
        <v>157</v>
      </c>
      <c r="G144" s="12">
        <v>0</v>
      </c>
      <c r="H144" s="36">
        <f>G144*F143*$F$5</f>
        <v>0</v>
      </c>
      <c r="J144" s="41">
        <f t="shared" ref="J144:J145" si="17">IF(ISBLANK(C144),0,H144)</f>
        <v>0</v>
      </c>
    </row>
    <row r="145" spans="1:11" ht="13.5" thickBot="1" x14ac:dyDescent="0.3">
      <c r="A145" s="31"/>
      <c r="C145" s="19"/>
      <c r="D145" s="2" t="s">
        <v>158</v>
      </c>
      <c r="G145" s="12">
        <v>1</v>
      </c>
      <c r="H145" s="36">
        <f>G145*F143*$F$5</f>
        <v>0.5</v>
      </c>
      <c r="J145" s="41">
        <f t="shared" si="17"/>
        <v>0</v>
      </c>
    </row>
    <row r="146" spans="1:11" x14ac:dyDescent="0.25">
      <c r="A146" s="31"/>
    </row>
    <row r="147" spans="1:11" x14ac:dyDescent="0.25">
      <c r="A147" s="31"/>
    </row>
    <row r="148" spans="1:11" ht="40.5" customHeight="1" thickBot="1" x14ac:dyDescent="0.3">
      <c r="A148" s="34" t="s">
        <v>160</v>
      </c>
      <c r="B148" s="41"/>
      <c r="C148" s="80" t="s">
        <v>205</v>
      </c>
      <c r="D148" s="80"/>
      <c r="E148" s="41"/>
      <c r="F148" s="28">
        <v>1</v>
      </c>
      <c r="G148" s="16"/>
      <c r="H148" s="38"/>
      <c r="J148" s="44"/>
      <c r="K148" s="8" t="str">
        <f>IF(COUNTA(C149:C152)&lt;=1,"","ERROR!  Select only one answer.")</f>
        <v/>
      </c>
    </row>
    <row r="149" spans="1:11" ht="13.5" thickBot="1" x14ac:dyDescent="0.3">
      <c r="A149" s="35"/>
      <c r="C149" s="19"/>
      <c r="D149" s="2" t="s">
        <v>163</v>
      </c>
      <c r="G149" s="12">
        <v>0</v>
      </c>
      <c r="H149" s="36">
        <f>G149*F148*$F$5</f>
        <v>0</v>
      </c>
      <c r="J149" s="41">
        <f t="shared" ref="J149:J152" si="18">IF(ISBLANK(C149),0,H149)</f>
        <v>0</v>
      </c>
    </row>
    <row r="150" spans="1:11" ht="13.5" thickBot="1" x14ac:dyDescent="0.3">
      <c r="A150" s="35"/>
      <c r="C150" s="19" t="s">
        <v>293</v>
      </c>
      <c r="D150" s="2" t="s">
        <v>168</v>
      </c>
      <c r="G150" s="12">
        <v>0.4</v>
      </c>
      <c r="H150" s="36">
        <f>G150*F148*$F$5</f>
        <v>4</v>
      </c>
      <c r="J150" s="41">
        <f t="shared" si="18"/>
        <v>4</v>
      </c>
    </row>
    <row r="151" spans="1:11" ht="13.5" thickBot="1" x14ac:dyDescent="0.3">
      <c r="A151" s="35"/>
      <c r="C151" s="19"/>
      <c r="D151" s="2" t="s">
        <v>169</v>
      </c>
      <c r="G151" s="12">
        <v>0.8</v>
      </c>
      <c r="H151" s="36">
        <f>G151*F148*$F$5</f>
        <v>8</v>
      </c>
      <c r="J151" s="41">
        <f t="shared" si="18"/>
        <v>0</v>
      </c>
    </row>
    <row r="152" spans="1:11" ht="13.5" thickBot="1" x14ac:dyDescent="0.3">
      <c r="A152" s="35"/>
      <c r="C152" s="19"/>
      <c r="D152" s="2" t="s">
        <v>170</v>
      </c>
      <c r="G152" s="12">
        <v>1</v>
      </c>
      <c r="H152" s="36">
        <f>G152*F148*$F$5</f>
        <v>10</v>
      </c>
      <c r="J152" s="41">
        <f t="shared" si="18"/>
        <v>0</v>
      </c>
    </row>
    <row r="153" spans="1:11" x14ac:dyDescent="0.25">
      <c r="C153" s="3"/>
    </row>
    <row r="154" spans="1:11" x14ac:dyDescent="0.25">
      <c r="C154" s="3"/>
    </row>
    <row r="155" spans="1:11" x14ac:dyDescent="0.25">
      <c r="K155" s="2"/>
    </row>
    <row r="156" spans="1:11" x14ac:dyDescent="0.25">
      <c r="K156" s="39"/>
    </row>
    <row r="158" spans="1:11" x14ac:dyDescent="0.25">
      <c r="D158" s="45"/>
    </row>
    <row r="159" spans="1:11" x14ac:dyDescent="0.25">
      <c r="D159" s="45"/>
    </row>
  </sheetData>
  <mergeCells count="27">
    <mergeCell ref="F10:H10"/>
    <mergeCell ref="F11:H13"/>
    <mergeCell ref="C148:D148"/>
    <mergeCell ref="C82:D82"/>
    <mergeCell ref="C143:D143"/>
    <mergeCell ref="C28:D28"/>
    <mergeCell ref="C35:D35"/>
    <mergeCell ref="C42:D42"/>
    <mergeCell ref="C48:D48"/>
    <mergeCell ref="C54:D54"/>
    <mergeCell ref="C109:D109"/>
    <mergeCell ref="C115:D115"/>
    <mergeCell ref="C121:D121"/>
    <mergeCell ref="C126:D126"/>
    <mergeCell ref="C133:D133"/>
    <mergeCell ref="C138:D138"/>
    <mergeCell ref="C103:D103"/>
    <mergeCell ref="C59:D59"/>
    <mergeCell ref="C15:D15"/>
    <mergeCell ref="C77:D77"/>
    <mergeCell ref="C87:D87"/>
    <mergeCell ref="C93:D93"/>
    <mergeCell ref="C98:D98"/>
    <mergeCell ref="C16:D16"/>
    <mergeCell ref="C23:D23"/>
    <mergeCell ref="C64:D64"/>
    <mergeCell ref="C71:D71"/>
  </mergeCells>
  <pageMargins left="0.25" right="0.25" top="0.25" bottom="0.25" header="0.25" footer="0.25"/>
  <pageSetup scale="76" fitToHeight="10" orientation="landscape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914-9B60-480F-8CFF-24F30B972A9E}">
  <dimension ref="A1"/>
  <sheetViews>
    <sheetView zoomScaleNormal="100" workbookViewId="0">
      <selection activeCell="U19" sqref="U19"/>
    </sheetView>
  </sheetViews>
  <sheetFormatPr defaultRowHeight="12.5" x14ac:dyDescent="0.25"/>
  <sheetData/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7465-D29E-4505-A7D7-7A1183D662F8}">
  <dimension ref="A1"/>
  <sheetViews>
    <sheetView zoomScale="70" zoomScaleNormal="70" workbookViewId="0">
      <selection activeCell="G28" sqref="G28"/>
    </sheetView>
  </sheetViews>
  <sheetFormatPr defaultRowHeight="12.5" x14ac:dyDescent="0.25"/>
  <sheetData/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2D4B-E0BA-4667-B696-C177251BF34E}">
  <dimension ref="B1:I12"/>
  <sheetViews>
    <sheetView workbookViewId="0">
      <selection activeCell="J37" sqref="J37"/>
    </sheetView>
  </sheetViews>
  <sheetFormatPr defaultRowHeight="12.5" x14ac:dyDescent="0.25"/>
  <cols>
    <col min="1" max="1" width="2.90625" customWidth="1"/>
    <col min="2" max="2" width="17.54296875" customWidth="1"/>
  </cols>
  <sheetData>
    <row r="1" spans="2:9" x14ac:dyDescent="0.25">
      <c r="B1" s="75" t="s">
        <v>279</v>
      </c>
      <c r="C1" s="75" t="s">
        <v>276</v>
      </c>
      <c r="E1" s="75" t="s">
        <v>278</v>
      </c>
      <c r="F1" s="75" t="s">
        <v>276</v>
      </c>
      <c r="H1" s="75" t="s">
        <v>277</v>
      </c>
      <c r="I1" s="75" t="s">
        <v>276</v>
      </c>
    </row>
    <row r="2" spans="2:9" ht="27" customHeight="1" x14ac:dyDescent="0.45">
      <c r="B2" t="s">
        <v>275</v>
      </c>
      <c r="C2">
        <v>10</v>
      </c>
      <c r="E2">
        <v>10</v>
      </c>
      <c r="F2">
        <v>0</v>
      </c>
      <c r="H2" s="73" t="s">
        <v>274</v>
      </c>
      <c r="I2" s="74">
        <f>'COSO Risk Assessment (v57)'!J6</f>
        <v>0</v>
      </c>
    </row>
    <row r="3" spans="2:9" x14ac:dyDescent="0.25">
      <c r="B3" t="s">
        <v>273</v>
      </c>
      <c r="C3">
        <v>15</v>
      </c>
      <c r="E3">
        <v>10</v>
      </c>
      <c r="F3">
        <v>10</v>
      </c>
      <c r="H3" t="s">
        <v>272</v>
      </c>
      <c r="I3">
        <v>1.5</v>
      </c>
    </row>
    <row r="4" spans="2:9" ht="37.5" x14ac:dyDescent="0.25">
      <c r="B4" s="76" t="s">
        <v>281</v>
      </c>
      <c r="C4">
        <v>75</v>
      </c>
      <c r="E4">
        <v>10</v>
      </c>
      <c r="F4">
        <v>20</v>
      </c>
      <c r="H4" t="s">
        <v>269</v>
      </c>
      <c r="I4">
        <f>SUM(200-(I2+I3))</f>
        <v>198.5</v>
      </c>
    </row>
    <row r="5" spans="2:9" x14ac:dyDescent="0.25">
      <c r="B5" t="s">
        <v>280</v>
      </c>
      <c r="C5">
        <v>0</v>
      </c>
      <c r="E5">
        <v>10</v>
      </c>
      <c r="F5">
        <v>30</v>
      </c>
    </row>
    <row r="6" spans="2:9" x14ac:dyDescent="0.25">
      <c r="B6" t="s">
        <v>269</v>
      </c>
      <c r="C6">
        <v>100</v>
      </c>
      <c r="E6">
        <v>10</v>
      </c>
      <c r="F6">
        <v>40</v>
      </c>
    </row>
    <row r="7" spans="2:9" x14ac:dyDescent="0.25">
      <c r="E7">
        <v>10</v>
      </c>
      <c r="F7">
        <v>50</v>
      </c>
    </row>
    <row r="8" spans="2:9" x14ac:dyDescent="0.25">
      <c r="E8">
        <v>10</v>
      </c>
      <c r="F8">
        <v>60</v>
      </c>
    </row>
    <row r="9" spans="2:9" x14ac:dyDescent="0.25">
      <c r="E9">
        <v>10</v>
      </c>
      <c r="F9">
        <v>70</v>
      </c>
    </row>
    <row r="10" spans="2:9" x14ac:dyDescent="0.25">
      <c r="E10">
        <v>10</v>
      </c>
      <c r="F10">
        <v>80</v>
      </c>
    </row>
    <row r="11" spans="2:9" x14ac:dyDescent="0.25">
      <c r="E11">
        <v>10</v>
      </c>
      <c r="F11">
        <v>90</v>
      </c>
    </row>
    <row r="12" spans="2:9" x14ac:dyDescent="0.25">
      <c r="E12">
        <v>100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56AC-6CA1-43D7-BBC5-5B5D8BD0FD89}">
  <dimension ref="A1:I12"/>
  <sheetViews>
    <sheetView workbookViewId="0">
      <selection activeCell="I2" sqref="I2"/>
    </sheetView>
  </sheetViews>
  <sheetFormatPr defaultRowHeight="12.5" x14ac:dyDescent="0.25"/>
  <cols>
    <col min="1" max="1" width="12" bestFit="1" customWidth="1"/>
    <col min="4" max="4" width="12" bestFit="1" customWidth="1"/>
    <col min="5" max="5" width="8" bestFit="1" customWidth="1"/>
    <col min="7" max="7" width="11.90625" bestFit="1" customWidth="1"/>
  </cols>
  <sheetData>
    <row r="1" spans="1:9" x14ac:dyDescent="0.25">
      <c r="A1" s="75" t="s">
        <v>279</v>
      </c>
      <c r="B1" s="75" t="s">
        <v>276</v>
      </c>
      <c r="D1" s="75" t="s">
        <v>278</v>
      </c>
      <c r="E1" s="75" t="s">
        <v>276</v>
      </c>
      <c r="G1" s="75" t="s">
        <v>277</v>
      </c>
      <c r="H1" s="75" t="s">
        <v>276</v>
      </c>
    </row>
    <row r="2" spans="1:9" ht="27" customHeight="1" x14ac:dyDescent="0.45">
      <c r="A2" s="73" t="s">
        <v>275</v>
      </c>
      <c r="B2">
        <v>30</v>
      </c>
      <c r="D2">
        <v>10</v>
      </c>
      <c r="E2">
        <v>0</v>
      </c>
      <c r="G2" s="73" t="s">
        <v>274</v>
      </c>
      <c r="H2" s="74">
        <f>'COSO Risk Assessment (v57)'!J3*10</f>
        <v>0</v>
      </c>
      <c r="I2" s="78">
        <f>H2/10</f>
        <v>0</v>
      </c>
    </row>
    <row r="3" spans="1:9" x14ac:dyDescent="0.25">
      <c r="A3" s="73" t="s">
        <v>273</v>
      </c>
      <c r="B3">
        <v>20</v>
      </c>
      <c r="D3">
        <v>10</v>
      </c>
      <c r="E3">
        <v>10</v>
      </c>
      <c r="G3" t="s">
        <v>272</v>
      </c>
      <c r="H3">
        <v>1</v>
      </c>
    </row>
    <row r="4" spans="1:9" x14ac:dyDescent="0.25">
      <c r="A4" s="73" t="s">
        <v>271</v>
      </c>
      <c r="B4">
        <v>0</v>
      </c>
      <c r="D4">
        <v>10</v>
      </c>
      <c r="E4">
        <v>20</v>
      </c>
      <c r="G4" t="s">
        <v>269</v>
      </c>
      <c r="H4">
        <f>SUM(200-(H2+H3))</f>
        <v>199</v>
      </c>
    </row>
    <row r="5" spans="1:9" ht="37.5" x14ac:dyDescent="0.25">
      <c r="A5" s="72" t="s">
        <v>270</v>
      </c>
      <c r="B5">
        <v>50</v>
      </c>
      <c r="D5">
        <v>10</v>
      </c>
      <c r="E5">
        <v>30</v>
      </c>
    </row>
    <row r="6" spans="1:9" x14ac:dyDescent="0.25">
      <c r="A6" t="s">
        <v>269</v>
      </c>
      <c r="B6">
        <v>100</v>
      </c>
      <c r="D6">
        <v>10</v>
      </c>
      <c r="E6">
        <v>40</v>
      </c>
    </row>
    <row r="7" spans="1:9" x14ac:dyDescent="0.25">
      <c r="D7">
        <v>10</v>
      </c>
      <c r="E7">
        <v>50</v>
      </c>
    </row>
    <row r="8" spans="1:9" x14ac:dyDescent="0.25">
      <c r="D8">
        <v>10</v>
      </c>
      <c r="E8">
        <v>60</v>
      </c>
    </row>
    <row r="9" spans="1:9" x14ac:dyDescent="0.25">
      <c r="D9">
        <v>10</v>
      </c>
      <c r="E9">
        <v>70</v>
      </c>
    </row>
    <row r="10" spans="1:9" x14ac:dyDescent="0.25">
      <c r="D10">
        <v>10</v>
      </c>
      <c r="E10">
        <v>80</v>
      </c>
    </row>
    <row r="11" spans="1:9" x14ac:dyDescent="0.25">
      <c r="D11">
        <v>10</v>
      </c>
      <c r="E11">
        <v>90</v>
      </c>
    </row>
    <row r="12" spans="1:9" x14ac:dyDescent="0.25">
      <c r="D12">
        <v>100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2A86-4C19-4310-9623-8DABC973846D}">
  <dimension ref="A1:E15"/>
  <sheetViews>
    <sheetView workbookViewId="0">
      <selection activeCell="D4" sqref="D4"/>
    </sheetView>
  </sheetViews>
  <sheetFormatPr defaultRowHeight="12.5" x14ac:dyDescent="0.25"/>
  <sheetData>
    <row r="1" spans="1:5" x14ac:dyDescent="0.25">
      <c r="A1" s="2"/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50" x14ac:dyDescent="0.25">
      <c r="A3" s="2" t="s">
        <v>291</v>
      </c>
      <c r="B3" s="2"/>
      <c r="C3" s="2" t="s">
        <v>287</v>
      </c>
      <c r="D3" s="2"/>
      <c r="E3" s="2"/>
    </row>
    <row r="4" spans="1:5" ht="20" x14ac:dyDescent="0.25">
      <c r="A4" s="2" t="s">
        <v>290</v>
      </c>
      <c r="B4" s="2">
        <v>0</v>
      </c>
      <c r="C4" s="2" t="s">
        <v>289</v>
      </c>
      <c r="D4" s="77">
        <f>'COSO Risk Assessment (v57)'!J5*8</f>
        <v>32</v>
      </c>
      <c r="E4" s="2"/>
    </row>
    <row r="5" spans="1:5" x14ac:dyDescent="0.25">
      <c r="A5" s="2" t="s">
        <v>288</v>
      </c>
      <c r="B5" s="2">
        <v>25</v>
      </c>
      <c r="C5" s="2" t="s">
        <v>287</v>
      </c>
      <c r="D5" s="10">
        <v>1.5</v>
      </c>
      <c r="E5" s="2"/>
    </row>
    <row r="6" spans="1:5" x14ac:dyDescent="0.25">
      <c r="A6" s="2" t="s">
        <v>286</v>
      </c>
      <c r="B6" s="2">
        <v>25</v>
      </c>
      <c r="C6" s="2" t="s">
        <v>285</v>
      </c>
      <c r="D6" s="10">
        <f>SUM(200-(D4+D5))</f>
        <v>166.5</v>
      </c>
      <c r="E6" s="2"/>
    </row>
    <row r="7" spans="1:5" x14ac:dyDescent="0.25">
      <c r="A7" s="2" t="s">
        <v>284</v>
      </c>
      <c r="B7" s="2">
        <v>25</v>
      </c>
      <c r="C7" s="2"/>
      <c r="D7" s="10"/>
      <c r="E7" s="2"/>
    </row>
    <row r="8" spans="1:5" x14ac:dyDescent="0.25">
      <c r="A8" s="2" t="s">
        <v>283</v>
      </c>
      <c r="B8" s="2">
        <v>25</v>
      </c>
      <c r="C8" s="2"/>
      <c r="D8" s="2"/>
      <c r="E8" s="2"/>
    </row>
    <row r="9" spans="1:5" x14ac:dyDescent="0.25">
      <c r="A9" s="2" t="s">
        <v>282</v>
      </c>
      <c r="B9" s="2">
        <v>100</v>
      </c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CD5A-73D2-4A00-B0FB-F3723AEB8E4E}">
  <dimension ref="A1:I12"/>
  <sheetViews>
    <sheetView workbookViewId="0">
      <selection activeCell="I2" sqref="I2"/>
    </sheetView>
  </sheetViews>
  <sheetFormatPr defaultRowHeight="12.5" x14ac:dyDescent="0.25"/>
  <cols>
    <col min="1" max="1" width="12" bestFit="1" customWidth="1"/>
    <col min="4" max="4" width="12" bestFit="1" customWidth="1"/>
    <col min="5" max="5" width="8" bestFit="1" customWidth="1"/>
    <col min="7" max="7" width="11.90625" bestFit="1" customWidth="1"/>
  </cols>
  <sheetData>
    <row r="1" spans="1:9" x14ac:dyDescent="0.25">
      <c r="A1" s="75" t="s">
        <v>279</v>
      </c>
      <c r="B1" s="75" t="s">
        <v>276</v>
      </c>
      <c r="D1" s="75" t="s">
        <v>278</v>
      </c>
      <c r="E1" s="75" t="s">
        <v>276</v>
      </c>
      <c r="G1" s="75" t="s">
        <v>277</v>
      </c>
      <c r="H1" s="75" t="s">
        <v>276</v>
      </c>
    </row>
    <row r="2" spans="1:9" ht="27" customHeight="1" x14ac:dyDescent="0.45">
      <c r="A2" s="73" t="s">
        <v>275</v>
      </c>
      <c r="B2">
        <v>30</v>
      </c>
      <c r="D2">
        <v>10</v>
      </c>
      <c r="E2">
        <v>0</v>
      </c>
      <c r="G2" s="73" t="s">
        <v>274</v>
      </c>
      <c r="H2" s="74">
        <f>'COSO Risk Assessment (v57)'!J4*10</f>
        <v>7.5</v>
      </c>
      <c r="I2" s="78">
        <f>H2/10</f>
        <v>0.75</v>
      </c>
    </row>
    <row r="3" spans="1:9" x14ac:dyDescent="0.25">
      <c r="A3" s="73" t="s">
        <v>273</v>
      </c>
      <c r="B3">
        <v>20</v>
      </c>
      <c r="D3">
        <v>10</v>
      </c>
      <c r="E3">
        <v>10</v>
      </c>
      <c r="G3" t="s">
        <v>272</v>
      </c>
      <c r="H3">
        <v>1</v>
      </c>
    </row>
    <row r="4" spans="1:9" x14ac:dyDescent="0.25">
      <c r="A4" s="73" t="s">
        <v>271</v>
      </c>
      <c r="B4">
        <v>0</v>
      </c>
      <c r="D4">
        <v>10</v>
      </c>
      <c r="E4">
        <v>20</v>
      </c>
      <c r="G4" t="s">
        <v>269</v>
      </c>
      <c r="H4">
        <f>SUM(200-(H2+H3))</f>
        <v>191.5</v>
      </c>
    </row>
    <row r="5" spans="1:9" x14ac:dyDescent="0.25">
      <c r="A5" s="73" t="s">
        <v>271</v>
      </c>
      <c r="B5">
        <v>50</v>
      </c>
      <c r="D5">
        <v>10</v>
      </c>
      <c r="E5">
        <v>30</v>
      </c>
    </row>
    <row r="6" spans="1:9" x14ac:dyDescent="0.25">
      <c r="A6" t="s">
        <v>269</v>
      </c>
      <c r="B6">
        <v>100</v>
      </c>
      <c r="D6">
        <v>10</v>
      </c>
      <c r="E6">
        <v>40</v>
      </c>
    </row>
    <row r="7" spans="1:9" x14ac:dyDescent="0.25">
      <c r="D7">
        <v>10</v>
      </c>
      <c r="E7">
        <v>50</v>
      </c>
    </row>
    <row r="8" spans="1:9" x14ac:dyDescent="0.25">
      <c r="D8">
        <v>10</v>
      </c>
      <c r="E8">
        <v>60</v>
      </c>
    </row>
    <row r="9" spans="1:9" x14ac:dyDescent="0.25">
      <c r="D9">
        <v>10</v>
      </c>
      <c r="E9">
        <v>70</v>
      </c>
    </row>
    <row r="10" spans="1:9" x14ac:dyDescent="0.25">
      <c r="D10">
        <v>10</v>
      </c>
      <c r="E10">
        <v>80</v>
      </c>
    </row>
    <row r="11" spans="1:9" x14ac:dyDescent="0.25">
      <c r="D11">
        <v>10</v>
      </c>
      <c r="E11">
        <v>90</v>
      </c>
    </row>
    <row r="12" spans="1:9" x14ac:dyDescent="0.25">
      <c r="D12">
        <v>100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57"/>
  <sheetViews>
    <sheetView workbookViewId="0">
      <selection sqref="A1:A157"/>
    </sheetView>
  </sheetViews>
  <sheetFormatPr defaultRowHeight="12.5" x14ac:dyDescent="0.25"/>
  <sheetData>
    <row r="1" spans="1:1" ht="17.5" x14ac:dyDescent="0.35">
      <c r="A1" s="1" t="s">
        <v>0</v>
      </c>
    </row>
    <row r="2" spans="1:1" ht="17.5" x14ac:dyDescent="0.35">
      <c r="A2" s="1" t="s">
        <v>1</v>
      </c>
    </row>
    <row r="3" spans="1:1" ht="17.5" x14ac:dyDescent="0.35">
      <c r="A3" s="1" t="s">
        <v>2</v>
      </c>
    </row>
    <row r="4" spans="1:1" ht="17.5" x14ac:dyDescent="0.35">
      <c r="A4" s="1" t="s">
        <v>3</v>
      </c>
    </row>
    <row r="5" spans="1:1" ht="17.5" x14ac:dyDescent="0.35">
      <c r="A5" s="1" t="s">
        <v>4</v>
      </c>
    </row>
    <row r="6" spans="1:1" ht="17.5" x14ac:dyDescent="0.35">
      <c r="A6" s="1" t="s">
        <v>5</v>
      </c>
    </row>
    <row r="7" spans="1:1" ht="17.5" x14ac:dyDescent="0.35">
      <c r="A7" s="1" t="s">
        <v>6</v>
      </c>
    </row>
    <row r="8" spans="1:1" ht="17.5" x14ac:dyDescent="0.35">
      <c r="A8" s="1" t="s">
        <v>7</v>
      </c>
    </row>
    <row r="9" spans="1:1" ht="17.5" x14ac:dyDescent="0.35">
      <c r="A9" s="1" t="s">
        <v>8</v>
      </c>
    </row>
    <row r="10" spans="1:1" ht="17.5" x14ac:dyDescent="0.35">
      <c r="A10" s="1" t="s">
        <v>9</v>
      </c>
    </row>
    <row r="11" spans="1:1" ht="17.5" x14ac:dyDescent="0.35">
      <c r="A11" s="1" t="s">
        <v>10</v>
      </c>
    </row>
    <row r="12" spans="1:1" ht="17.5" x14ac:dyDescent="0.35">
      <c r="A12" s="1" t="s">
        <v>11</v>
      </c>
    </row>
    <row r="13" spans="1:1" ht="17.5" x14ac:dyDescent="0.35">
      <c r="A13" s="1" t="s">
        <v>12</v>
      </c>
    </row>
    <row r="14" spans="1:1" ht="17.5" x14ac:dyDescent="0.35">
      <c r="A14" s="1" t="s">
        <v>13</v>
      </c>
    </row>
    <row r="15" spans="1:1" ht="17.5" x14ac:dyDescent="0.35">
      <c r="A15" s="1" t="s">
        <v>14</v>
      </c>
    </row>
    <row r="16" spans="1:1" ht="17.5" x14ac:dyDescent="0.35">
      <c r="A16" s="1" t="s">
        <v>15</v>
      </c>
    </row>
    <row r="17" spans="1:1" ht="17.5" x14ac:dyDescent="0.35">
      <c r="A17" s="1" t="s">
        <v>16</v>
      </c>
    </row>
    <row r="18" spans="1:1" ht="17.5" x14ac:dyDescent="0.35">
      <c r="A18" s="1" t="s">
        <v>17</v>
      </c>
    </row>
    <row r="19" spans="1:1" ht="17.5" x14ac:dyDescent="0.35">
      <c r="A19" s="1" t="s">
        <v>18</v>
      </c>
    </row>
    <row r="20" spans="1:1" ht="17.5" x14ac:dyDescent="0.35">
      <c r="A20" s="1" t="s">
        <v>19</v>
      </c>
    </row>
    <row r="21" spans="1:1" ht="17.5" x14ac:dyDescent="0.35">
      <c r="A21" s="1" t="s">
        <v>20</v>
      </c>
    </row>
    <row r="22" spans="1:1" ht="17.5" x14ac:dyDescent="0.35">
      <c r="A22" s="1" t="s">
        <v>21</v>
      </c>
    </row>
    <row r="23" spans="1:1" ht="17.5" x14ac:dyDescent="0.35">
      <c r="A23" s="1" t="s">
        <v>22</v>
      </c>
    </row>
    <row r="24" spans="1:1" ht="17.5" x14ac:dyDescent="0.35">
      <c r="A24" s="1" t="s">
        <v>23</v>
      </c>
    </row>
    <row r="25" spans="1:1" ht="17.5" x14ac:dyDescent="0.35">
      <c r="A25" s="1" t="s">
        <v>24</v>
      </c>
    </row>
    <row r="26" spans="1:1" ht="17.5" x14ac:dyDescent="0.35">
      <c r="A26" s="1" t="s">
        <v>25</v>
      </c>
    </row>
    <row r="27" spans="1:1" ht="17.5" x14ac:dyDescent="0.35">
      <c r="A27" s="1" t="s">
        <v>26</v>
      </c>
    </row>
    <row r="28" spans="1:1" ht="17.5" x14ac:dyDescent="0.35">
      <c r="A28" s="1" t="s">
        <v>27</v>
      </c>
    </row>
    <row r="29" spans="1:1" ht="17.5" x14ac:dyDescent="0.35">
      <c r="A29" s="1" t="s">
        <v>28</v>
      </c>
    </row>
    <row r="30" spans="1:1" ht="17.5" x14ac:dyDescent="0.35">
      <c r="A30" s="1" t="s">
        <v>29</v>
      </c>
    </row>
    <row r="31" spans="1:1" ht="17.5" x14ac:dyDescent="0.35">
      <c r="A31" s="1" t="s">
        <v>30</v>
      </c>
    </row>
    <row r="32" spans="1:1" ht="17.5" x14ac:dyDescent="0.35">
      <c r="A32" s="1" t="s">
        <v>31</v>
      </c>
    </row>
    <row r="33" spans="1:1" ht="17.5" x14ac:dyDescent="0.35">
      <c r="A33" s="1" t="s">
        <v>32</v>
      </c>
    </row>
    <row r="34" spans="1:1" ht="17.5" x14ac:dyDescent="0.35">
      <c r="A34" s="1" t="s">
        <v>33</v>
      </c>
    </row>
    <row r="35" spans="1:1" ht="17.5" x14ac:dyDescent="0.35">
      <c r="A35" s="1" t="s">
        <v>34</v>
      </c>
    </row>
    <row r="36" spans="1:1" ht="17.5" x14ac:dyDescent="0.35">
      <c r="A36" s="1" t="s">
        <v>35</v>
      </c>
    </row>
    <row r="37" spans="1:1" ht="17.5" x14ac:dyDescent="0.35">
      <c r="A37" s="1" t="s">
        <v>36</v>
      </c>
    </row>
    <row r="38" spans="1:1" ht="17.5" x14ac:dyDescent="0.35">
      <c r="A38" s="1" t="s">
        <v>37</v>
      </c>
    </row>
    <row r="39" spans="1:1" ht="17.5" x14ac:dyDescent="0.35">
      <c r="A39" s="1" t="s">
        <v>38</v>
      </c>
    </row>
    <row r="40" spans="1:1" ht="17.5" x14ac:dyDescent="0.35">
      <c r="A40" s="1" t="s">
        <v>39</v>
      </c>
    </row>
    <row r="41" spans="1:1" ht="17.5" x14ac:dyDescent="0.35">
      <c r="A41" s="1" t="s">
        <v>40</v>
      </c>
    </row>
    <row r="42" spans="1:1" ht="17.5" x14ac:dyDescent="0.35">
      <c r="A42" s="1" t="s">
        <v>41</v>
      </c>
    </row>
    <row r="43" spans="1:1" ht="17.5" x14ac:dyDescent="0.35">
      <c r="A43" s="1" t="s">
        <v>42</v>
      </c>
    </row>
    <row r="44" spans="1:1" ht="17.5" x14ac:dyDescent="0.35">
      <c r="A44" s="1" t="s">
        <v>43</v>
      </c>
    </row>
    <row r="45" spans="1:1" ht="17.5" x14ac:dyDescent="0.35">
      <c r="A45" s="1" t="s">
        <v>44</v>
      </c>
    </row>
    <row r="46" spans="1:1" ht="17.5" x14ac:dyDescent="0.35">
      <c r="A46" s="1" t="s">
        <v>45</v>
      </c>
    </row>
    <row r="47" spans="1:1" ht="17.5" x14ac:dyDescent="0.35">
      <c r="A47" s="1" t="s">
        <v>46</v>
      </c>
    </row>
    <row r="48" spans="1:1" ht="17.5" x14ac:dyDescent="0.35">
      <c r="A48" s="1" t="s">
        <v>47</v>
      </c>
    </row>
    <row r="49" spans="1:1" ht="17.5" x14ac:dyDescent="0.35">
      <c r="A49" s="1" t="s">
        <v>48</v>
      </c>
    </row>
    <row r="50" spans="1:1" ht="17.5" x14ac:dyDescent="0.35">
      <c r="A50" s="1" t="s">
        <v>49</v>
      </c>
    </row>
    <row r="51" spans="1:1" ht="17.5" x14ac:dyDescent="0.35">
      <c r="A51" s="1" t="s">
        <v>50</v>
      </c>
    </row>
    <row r="52" spans="1:1" ht="17.5" x14ac:dyDescent="0.35">
      <c r="A52" s="1" t="s">
        <v>51</v>
      </c>
    </row>
    <row r="53" spans="1:1" ht="17.5" x14ac:dyDescent="0.35">
      <c r="A53" s="1" t="s">
        <v>52</v>
      </c>
    </row>
    <row r="54" spans="1:1" ht="17.5" x14ac:dyDescent="0.35">
      <c r="A54" s="1" t="s">
        <v>53</v>
      </c>
    </row>
    <row r="55" spans="1:1" ht="17.5" x14ac:dyDescent="0.35">
      <c r="A55" s="1" t="s">
        <v>54</v>
      </c>
    </row>
    <row r="56" spans="1:1" ht="17.5" x14ac:dyDescent="0.35">
      <c r="A56" s="1" t="s">
        <v>55</v>
      </c>
    </row>
    <row r="57" spans="1:1" ht="17.5" x14ac:dyDescent="0.35">
      <c r="A57" s="1" t="s">
        <v>56</v>
      </c>
    </row>
    <row r="58" spans="1:1" ht="17.5" x14ac:dyDescent="0.35">
      <c r="A58" s="1" t="s">
        <v>57</v>
      </c>
    </row>
    <row r="59" spans="1:1" ht="17.5" x14ac:dyDescent="0.35">
      <c r="A59" s="1" t="s">
        <v>58</v>
      </c>
    </row>
    <row r="60" spans="1:1" ht="17.5" x14ac:dyDescent="0.35">
      <c r="A60" s="1" t="s">
        <v>59</v>
      </c>
    </row>
    <row r="61" spans="1:1" ht="17.5" x14ac:dyDescent="0.35">
      <c r="A61" s="1" t="s">
        <v>60</v>
      </c>
    </row>
    <row r="62" spans="1:1" ht="17.5" x14ac:dyDescent="0.35">
      <c r="A62" s="1" t="s">
        <v>61</v>
      </c>
    </row>
    <row r="63" spans="1:1" ht="17.5" x14ac:dyDescent="0.35">
      <c r="A63" s="1" t="s">
        <v>62</v>
      </c>
    </row>
    <row r="64" spans="1:1" ht="17.5" x14ac:dyDescent="0.35">
      <c r="A64" s="1" t="s">
        <v>63</v>
      </c>
    </row>
    <row r="65" spans="1:1" ht="17.5" x14ac:dyDescent="0.35">
      <c r="A65" s="1" t="s">
        <v>64</v>
      </c>
    </row>
    <row r="66" spans="1:1" ht="17.5" x14ac:dyDescent="0.35">
      <c r="A66" s="1" t="s">
        <v>65</v>
      </c>
    </row>
    <row r="67" spans="1:1" ht="17.5" x14ac:dyDescent="0.35">
      <c r="A67" s="1" t="s">
        <v>66</v>
      </c>
    </row>
    <row r="68" spans="1:1" ht="17.5" x14ac:dyDescent="0.35">
      <c r="A68" s="1" t="s">
        <v>67</v>
      </c>
    </row>
    <row r="69" spans="1:1" ht="17.5" x14ac:dyDescent="0.35">
      <c r="A69" s="1" t="s">
        <v>68</v>
      </c>
    </row>
    <row r="70" spans="1:1" ht="17.5" x14ac:dyDescent="0.35">
      <c r="A70" s="1" t="s">
        <v>69</v>
      </c>
    </row>
    <row r="71" spans="1:1" ht="17.5" x14ac:dyDescent="0.35">
      <c r="A71" s="1" t="s">
        <v>70</v>
      </c>
    </row>
    <row r="72" spans="1:1" ht="17.5" x14ac:dyDescent="0.35">
      <c r="A72" s="1" t="s">
        <v>71</v>
      </c>
    </row>
    <row r="73" spans="1:1" ht="17.5" x14ac:dyDescent="0.35">
      <c r="A73" s="1" t="s">
        <v>72</v>
      </c>
    </row>
    <row r="74" spans="1:1" ht="17.5" x14ac:dyDescent="0.35">
      <c r="A74" s="1" t="s">
        <v>73</v>
      </c>
    </row>
    <row r="75" spans="1:1" ht="17.5" x14ac:dyDescent="0.35">
      <c r="A75" s="1" t="s">
        <v>74</v>
      </c>
    </row>
    <row r="76" spans="1:1" ht="17.5" x14ac:dyDescent="0.35">
      <c r="A76" s="1" t="s">
        <v>75</v>
      </c>
    </row>
    <row r="77" spans="1:1" ht="17.5" x14ac:dyDescent="0.35">
      <c r="A77" s="1" t="s">
        <v>76</v>
      </c>
    </row>
    <row r="78" spans="1:1" ht="17.5" x14ac:dyDescent="0.35">
      <c r="A78" s="1" t="s">
        <v>77</v>
      </c>
    </row>
    <row r="79" spans="1:1" ht="17.5" x14ac:dyDescent="0.35">
      <c r="A79" s="1" t="s">
        <v>78</v>
      </c>
    </row>
    <row r="80" spans="1:1" ht="17.5" x14ac:dyDescent="0.35">
      <c r="A80" s="1" t="s">
        <v>79</v>
      </c>
    </row>
    <row r="81" spans="1:1" ht="17.5" x14ac:dyDescent="0.35">
      <c r="A81" s="1" t="s">
        <v>80</v>
      </c>
    </row>
    <row r="82" spans="1:1" ht="17.5" x14ac:dyDescent="0.35">
      <c r="A82" s="1" t="s">
        <v>81</v>
      </c>
    </row>
    <row r="83" spans="1:1" ht="17.5" x14ac:dyDescent="0.35">
      <c r="A83" s="1" t="s">
        <v>82</v>
      </c>
    </row>
    <row r="84" spans="1:1" ht="17.5" x14ac:dyDescent="0.35">
      <c r="A84" s="1" t="s">
        <v>83</v>
      </c>
    </row>
    <row r="85" spans="1:1" ht="17.5" x14ac:dyDescent="0.35">
      <c r="A85" s="1" t="s">
        <v>84</v>
      </c>
    </row>
    <row r="86" spans="1:1" ht="17.5" x14ac:dyDescent="0.35">
      <c r="A86" s="1" t="s">
        <v>85</v>
      </c>
    </row>
    <row r="87" spans="1:1" ht="17.5" x14ac:dyDescent="0.35">
      <c r="A87" s="1" t="s">
        <v>86</v>
      </c>
    </row>
    <row r="88" spans="1:1" ht="17.5" x14ac:dyDescent="0.35">
      <c r="A88" s="1" t="s">
        <v>87</v>
      </c>
    </row>
    <row r="89" spans="1:1" ht="17.5" x14ac:dyDescent="0.35">
      <c r="A89" s="1" t="s">
        <v>88</v>
      </c>
    </row>
    <row r="90" spans="1:1" ht="17.5" x14ac:dyDescent="0.35">
      <c r="A90" s="1" t="s">
        <v>89</v>
      </c>
    </row>
    <row r="91" spans="1:1" ht="17.5" x14ac:dyDescent="0.35">
      <c r="A91" s="1" t="s">
        <v>90</v>
      </c>
    </row>
    <row r="92" spans="1:1" ht="17.5" x14ac:dyDescent="0.35">
      <c r="A92" s="1" t="s">
        <v>91</v>
      </c>
    </row>
    <row r="93" spans="1:1" ht="17.5" x14ac:dyDescent="0.35">
      <c r="A93" s="1" t="s">
        <v>92</v>
      </c>
    </row>
    <row r="94" spans="1:1" ht="17.5" x14ac:dyDescent="0.35">
      <c r="A94" s="1" t="s">
        <v>93</v>
      </c>
    </row>
    <row r="95" spans="1:1" ht="17.5" x14ac:dyDescent="0.35">
      <c r="A95" s="1" t="s">
        <v>94</v>
      </c>
    </row>
    <row r="96" spans="1:1" ht="17.5" x14ac:dyDescent="0.35">
      <c r="A96" s="1" t="s">
        <v>95</v>
      </c>
    </row>
    <row r="97" spans="1:1" ht="17.5" x14ac:dyDescent="0.35">
      <c r="A97" s="1" t="s">
        <v>96</v>
      </c>
    </row>
    <row r="98" spans="1:1" ht="17.5" x14ac:dyDescent="0.35">
      <c r="A98" s="1" t="s">
        <v>97</v>
      </c>
    </row>
    <row r="99" spans="1:1" ht="17.5" x14ac:dyDescent="0.35">
      <c r="A99" s="1" t="s">
        <v>98</v>
      </c>
    </row>
    <row r="100" spans="1:1" ht="17.5" x14ac:dyDescent="0.35">
      <c r="A100" s="1" t="s">
        <v>99</v>
      </c>
    </row>
    <row r="101" spans="1:1" ht="17.5" x14ac:dyDescent="0.35">
      <c r="A101" s="1" t="s">
        <v>100</v>
      </c>
    </row>
    <row r="102" spans="1:1" ht="17.5" x14ac:dyDescent="0.35">
      <c r="A102" s="1" t="s">
        <v>101</v>
      </c>
    </row>
    <row r="103" spans="1:1" ht="17.5" x14ac:dyDescent="0.35">
      <c r="A103" s="1" t="s">
        <v>102</v>
      </c>
    </row>
    <row r="104" spans="1:1" ht="17.5" x14ac:dyDescent="0.35">
      <c r="A104" s="1" t="s">
        <v>103</v>
      </c>
    </row>
    <row r="105" spans="1:1" ht="17.5" x14ac:dyDescent="0.35">
      <c r="A105" s="1" t="s">
        <v>104</v>
      </c>
    </row>
    <row r="106" spans="1:1" ht="17.5" x14ac:dyDescent="0.35">
      <c r="A106" s="1" t="s">
        <v>105</v>
      </c>
    </row>
    <row r="107" spans="1:1" ht="17.5" x14ac:dyDescent="0.35">
      <c r="A107" s="1" t="s">
        <v>106</v>
      </c>
    </row>
    <row r="108" spans="1:1" ht="17.5" x14ac:dyDescent="0.35">
      <c r="A108" s="1" t="s">
        <v>107</v>
      </c>
    </row>
    <row r="109" spans="1:1" ht="17.5" x14ac:dyDescent="0.35">
      <c r="A109" s="1" t="s">
        <v>108</v>
      </c>
    </row>
    <row r="110" spans="1:1" ht="17.5" x14ac:dyDescent="0.35">
      <c r="A110" s="1" t="s">
        <v>109</v>
      </c>
    </row>
    <row r="111" spans="1:1" ht="17.5" x14ac:dyDescent="0.35">
      <c r="A111" s="1" t="s">
        <v>110</v>
      </c>
    </row>
    <row r="112" spans="1:1" ht="17.5" x14ac:dyDescent="0.35">
      <c r="A112" s="1" t="s">
        <v>111</v>
      </c>
    </row>
    <row r="113" spans="1:1" ht="17.5" x14ac:dyDescent="0.35">
      <c r="A113" s="1" t="s">
        <v>112</v>
      </c>
    </row>
    <row r="114" spans="1:1" ht="17.5" x14ac:dyDescent="0.35">
      <c r="A114" s="1" t="s">
        <v>113</v>
      </c>
    </row>
    <row r="115" spans="1:1" ht="17.5" x14ac:dyDescent="0.35">
      <c r="A115" s="1" t="s">
        <v>114</v>
      </c>
    </row>
    <row r="116" spans="1:1" ht="17.5" x14ac:dyDescent="0.35">
      <c r="A116" s="1" t="s">
        <v>115</v>
      </c>
    </row>
    <row r="117" spans="1:1" ht="17.5" x14ac:dyDescent="0.35">
      <c r="A117" s="1" t="s">
        <v>116</v>
      </c>
    </row>
    <row r="118" spans="1:1" ht="17.5" x14ac:dyDescent="0.35">
      <c r="A118" s="1" t="s">
        <v>117</v>
      </c>
    </row>
    <row r="119" spans="1:1" ht="17.5" x14ac:dyDescent="0.35">
      <c r="A119" s="1" t="s">
        <v>118</v>
      </c>
    </row>
    <row r="120" spans="1:1" ht="17.5" x14ac:dyDescent="0.35">
      <c r="A120" s="1" t="s">
        <v>119</v>
      </c>
    </row>
    <row r="121" spans="1:1" ht="17.5" x14ac:dyDescent="0.35">
      <c r="A121" s="1" t="s">
        <v>120</v>
      </c>
    </row>
    <row r="122" spans="1:1" ht="17.5" x14ac:dyDescent="0.35">
      <c r="A122" s="1" t="s">
        <v>121</v>
      </c>
    </row>
    <row r="123" spans="1:1" ht="17.5" x14ac:dyDescent="0.35">
      <c r="A123" s="1" t="s">
        <v>122</v>
      </c>
    </row>
    <row r="124" spans="1:1" ht="17.5" x14ac:dyDescent="0.35">
      <c r="A124" s="1" t="s">
        <v>123</v>
      </c>
    </row>
    <row r="125" spans="1:1" ht="17.5" x14ac:dyDescent="0.35">
      <c r="A125" s="1" t="s">
        <v>124</v>
      </c>
    </row>
    <row r="126" spans="1:1" ht="17.5" x14ac:dyDescent="0.35">
      <c r="A126" s="1" t="s">
        <v>125</v>
      </c>
    </row>
    <row r="127" spans="1:1" ht="17.5" x14ac:dyDescent="0.35">
      <c r="A127" s="1" t="s">
        <v>126</v>
      </c>
    </row>
    <row r="128" spans="1:1" ht="17.5" x14ac:dyDescent="0.35">
      <c r="A128" s="1" t="s">
        <v>127</v>
      </c>
    </row>
    <row r="129" spans="1:1" ht="17.5" x14ac:dyDescent="0.35">
      <c r="A129" s="1" t="s">
        <v>128</v>
      </c>
    </row>
    <row r="130" spans="1:1" ht="17.5" x14ac:dyDescent="0.35">
      <c r="A130" s="1" t="s">
        <v>129</v>
      </c>
    </row>
    <row r="131" spans="1:1" ht="17.5" x14ac:dyDescent="0.35">
      <c r="A131" s="1" t="s">
        <v>130</v>
      </c>
    </row>
    <row r="132" spans="1:1" ht="17.5" x14ac:dyDescent="0.35">
      <c r="A132" s="1" t="s">
        <v>131</v>
      </c>
    </row>
    <row r="133" spans="1:1" ht="17.5" x14ac:dyDescent="0.35">
      <c r="A133" s="1" t="s">
        <v>132</v>
      </c>
    </row>
    <row r="134" spans="1:1" ht="17.5" x14ac:dyDescent="0.35">
      <c r="A134" s="1" t="s">
        <v>133</v>
      </c>
    </row>
    <row r="135" spans="1:1" ht="17.5" x14ac:dyDescent="0.35">
      <c r="A135" s="1" t="s">
        <v>134</v>
      </c>
    </row>
    <row r="136" spans="1:1" ht="17.5" x14ac:dyDescent="0.35">
      <c r="A136" s="1" t="s">
        <v>135</v>
      </c>
    </row>
    <row r="137" spans="1:1" ht="17.5" x14ac:dyDescent="0.35">
      <c r="A137" s="1" t="s">
        <v>136</v>
      </c>
    </row>
    <row r="138" spans="1:1" ht="17.5" x14ac:dyDescent="0.35">
      <c r="A138" s="1" t="s">
        <v>137</v>
      </c>
    </row>
    <row r="139" spans="1:1" ht="17.5" x14ac:dyDescent="0.35">
      <c r="A139" s="1" t="s">
        <v>138</v>
      </c>
    </row>
    <row r="140" spans="1:1" ht="17.5" x14ac:dyDescent="0.35">
      <c r="A140" s="1" t="s">
        <v>139</v>
      </c>
    </row>
    <row r="141" spans="1:1" ht="17.5" x14ac:dyDescent="0.35">
      <c r="A141" s="1" t="s">
        <v>140</v>
      </c>
    </row>
    <row r="142" spans="1:1" ht="17.5" x14ac:dyDescent="0.35">
      <c r="A142" s="1" t="s">
        <v>141</v>
      </c>
    </row>
    <row r="143" spans="1:1" ht="17.5" x14ac:dyDescent="0.35">
      <c r="A143" s="1" t="s">
        <v>142</v>
      </c>
    </row>
    <row r="144" spans="1:1" ht="17.5" x14ac:dyDescent="0.35">
      <c r="A144" s="1" t="s">
        <v>143</v>
      </c>
    </row>
    <row r="145" spans="1:1" ht="17.5" x14ac:dyDescent="0.35">
      <c r="A145" s="1" t="s">
        <v>144</v>
      </c>
    </row>
    <row r="146" spans="1:1" ht="17.5" x14ac:dyDescent="0.35">
      <c r="A146" s="1" t="s">
        <v>145</v>
      </c>
    </row>
    <row r="147" spans="1:1" ht="17.5" x14ac:dyDescent="0.35">
      <c r="A147" s="1" t="s">
        <v>146</v>
      </c>
    </row>
    <row r="148" spans="1:1" ht="17.5" x14ac:dyDescent="0.35">
      <c r="A148" s="1" t="s">
        <v>147</v>
      </c>
    </row>
    <row r="149" spans="1:1" ht="17.5" x14ac:dyDescent="0.35">
      <c r="A149" s="1" t="s">
        <v>148</v>
      </c>
    </row>
    <row r="150" spans="1:1" ht="17.5" x14ac:dyDescent="0.35">
      <c r="A150" s="1" t="s">
        <v>149</v>
      </c>
    </row>
    <row r="151" spans="1:1" ht="17.5" x14ac:dyDescent="0.35">
      <c r="A151" s="1" t="s">
        <v>150</v>
      </c>
    </row>
    <row r="152" spans="1:1" ht="17.5" x14ac:dyDescent="0.35">
      <c r="A152" s="1" t="s">
        <v>151</v>
      </c>
    </row>
    <row r="153" spans="1:1" ht="17.5" x14ac:dyDescent="0.35">
      <c r="A153" s="1" t="s">
        <v>152</v>
      </c>
    </row>
    <row r="154" spans="1:1" ht="17.5" x14ac:dyDescent="0.35">
      <c r="A154" s="1" t="s">
        <v>153</v>
      </c>
    </row>
    <row r="155" spans="1:1" ht="17.5" x14ac:dyDescent="0.35">
      <c r="A155" s="1" t="s">
        <v>154</v>
      </c>
    </row>
    <row r="156" spans="1:1" ht="17.5" x14ac:dyDescent="0.35">
      <c r="A156" s="1" t="s">
        <v>155</v>
      </c>
    </row>
    <row r="157" spans="1:1" ht="17.5" x14ac:dyDescent="0.35">
      <c r="A157" s="1" t="s">
        <v>156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d3eefa8-4843-4d7f-9b22-b06dd927da7f" ContentTypeId="0x010100E773C5EB97C5C54E8E7DF7A4C1F42E5F00761C07C69A8A4FFF8EDACF238C65ED16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G Document" ma:contentTypeID="0x010100E773C5EB97C5C54E8E7DF7A4C1F42E5F00761C07C69A8A4FFF8EDACF238C65ED16007127C0225FD0C841B7C3EB2EC0700F9D" ma:contentTypeVersion="20" ma:contentTypeDescription="Default Document Content Type for P&amp;G Documents" ma:contentTypeScope="" ma:versionID="dff7a4b0bf2ab5948a6069357917c90f">
  <xsd:schema xmlns:xsd="http://www.w3.org/2001/XMLSchema" xmlns:xs="http://www.w3.org/2001/XMLSchema" xmlns:p="http://schemas.microsoft.com/office/2006/metadata/properties" xmlns:ns1="http://schemas.microsoft.com/sharepoint/v3" xmlns:ns2="7a83bac4-17cc-440c-87cf-02ace8ff17f8" xmlns:ns3="730ef22e-6df7-4609-b196-18c1337e619b" xmlns:ns4="66f1e7f6-acde-43db-bde2-27ac2545e40d" targetNamespace="http://schemas.microsoft.com/office/2006/metadata/properties" ma:root="true" ma:fieldsID="2834627d28d7fe765f5822be4fdfda2c" ns1:_="" ns2:_="" ns3:_="" ns4:_="">
    <xsd:import namespace="http://schemas.microsoft.com/sharepoint/v3"/>
    <xsd:import namespace="7a83bac4-17cc-440c-87cf-02ace8ff17f8"/>
    <xsd:import namespace="730ef22e-6df7-4609-b196-18c1337e619b"/>
    <xsd:import namespace="66f1e7f6-acde-43db-bde2-27ac2545e40d"/>
    <xsd:element name="properties">
      <xsd:complexType>
        <xsd:sequence>
          <xsd:element name="documentManagement">
            <xsd:complexType>
              <xsd:all>
                <xsd:element ref="ns3:PGSecurityClass"/>
                <xsd:element ref="ns3:PG_x0020_Owner" minOccurs="0"/>
                <xsd:element ref="ns2:PGBusinessProcessHTField0" minOccurs="0"/>
                <xsd:element ref="ns2:PGRegionHTField0" minOccurs="0"/>
                <xsd:element ref="ns2:PGRoleHTField0" minOccurs="0"/>
                <xsd:element ref="ns3:le713020c7684934b2d012a141010e31" minOccurs="0"/>
                <xsd:element ref="ns3:b8d1ad65d6624cc49a2896c337d112bb" minOccurs="0"/>
                <xsd:element ref="ns3:l2cde5828fa241d7b0f6842a97e9df37" minOccurs="0"/>
                <xsd:element ref="ns2:PGOrganizationalUnitHTField0" minOccurs="0"/>
                <xsd:element ref="ns3:TaxCatchAll" minOccurs="0"/>
                <xsd:element ref="ns3:TaxCatchAllLabel" minOccurs="0"/>
                <xsd:element ref="ns1:PublishingStartDate" minOccurs="0"/>
                <xsd:element ref="ns1:PublishingExpirationDate" minOccurs="0"/>
                <xsd:element ref="ns2:Task_x0020_Category" minOccurs="0"/>
                <xsd:element ref="ns4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3bac4-17cc-440c-87cf-02ace8ff17f8" elementFormDefault="qualified">
    <xsd:import namespace="http://schemas.microsoft.com/office/2006/documentManagement/types"/>
    <xsd:import namespace="http://schemas.microsoft.com/office/infopath/2007/PartnerControls"/>
    <xsd:element name="PGBusinessProcessHTField0" ma:index="12" nillable="true" ma:taxonomy="true" ma:internalName="PGBusinessProcessHTField0" ma:taxonomyFieldName="PGBusinessProcess" ma:displayName="Business Process" ma:default="" ma:fieldId="{5b143c2a-44b5-4c42-90e2-6f34d2fbcb35}" ma:taxonomyMulti="true" ma:sspId="5d3eefa8-4843-4d7f-9b22-b06dd927da7f" ma:termSetId="03096b80-8cbb-448c-81b4-06ad6f468d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RegionHTField0" ma:index="14" nillable="true" ma:taxonomy="true" ma:internalName="PGRegionHTField0" ma:taxonomyFieldName="PGRegion" ma:displayName="Geography" ma:default="" ma:fieldId="{56eb254a-7b63-4eee-85fc-8a8281b243ab}" ma:taxonomyMulti="true" ma:sspId="5d3eefa8-4843-4d7f-9b22-b06dd927da7f" ma:termSetId="1814fedf-a272-41d3-84c2-615f432bc5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RoleHTField0" ma:index="16" nillable="true" ma:taxonomy="true" ma:internalName="PGRoleHTField0" ma:taxonomyFieldName="PGRole" ma:displayName="Role" ma:default="" ma:fieldId="{2388b66d-358d-409f-95e5-7cac7fd30a0d}" ma:taxonomyMulti="true" ma:sspId="5d3eefa8-4843-4d7f-9b22-b06dd927da7f" ma:termSetId="898a8c74-7491-4741-bd5c-3426bc019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GOrganizationalUnitHTField0" ma:index="23" nillable="true" ma:taxonomy="true" ma:internalName="PGOrganizationalUnitHTField0" ma:taxonomyFieldName="PGOrganizationalUnit" ma:displayName="Organizational Unit" ma:default="" ma:fieldId="{bcdd8a16-0783-48d5-bbcc-b8a6e2b7fab0}" ma:taxonomyMulti="true" ma:sspId="5d3eefa8-4843-4d7f-9b22-b06dd927da7f" ma:termSetId="5fa8dbb1-6c6c-4ec9-90ed-6f52341cf3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sk_x0020_Category" ma:index="28" nillable="true" ma:displayName="Task Category" ma:internalName="Task_x0020_Catego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ef22e-6df7-4609-b196-18c1337e619b" elementFormDefault="qualified">
    <xsd:import namespace="http://schemas.microsoft.com/office/2006/documentManagement/types"/>
    <xsd:import namespace="http://schemas.microsoft.com/office/infopath/2007/PartnerControls"/>
    <xsd:element name="PGSecurityClass" ma:index="9" ma:displayName="Security Class" ma:default="Internal Use" ma:description="" ma:format="Dropdown" ma:internalName="PGSecurityClass">
      <xsd:simpleType>
        <xsd:restriction base="dms:Choice">
          <xsd:enumeration value="Public"/>
          <xsd:enumeration value="Internal Use"/>
          <xsd:enumeration value="Restricted"/>
          <xsd:enumeration value="Highly Restricted"/>
        </xsd:restriction>
      </xsd:simpleType>
    </xsd:element>
    <xsd:element name="PG_x0020_Owner" ma:index="10" nillable="true" ma:displayName="Content Owner" ma:description="" ma:SharePointGroup="0" ma:internalName="PG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713020c7684934b2d012a141010e31" ma:index="18" nillable="true" ma:taxonomy="true" ma:internalName="le713020c7684934b2d012a141010e31" ma:taxonomyFieldName="PGProduct" ma:displayName="Product" ma:fieldId="{5e713020-c768-4934-b2d0-12a141010e31}" ma:taxonomyMulti="true" ma:sspId="5d3eefa8-4843-4d7f-9b22-b06dd927da7f" ma:termSetId="e0fbe265-287c-4c60-80aa-ac5899fa15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d1ad65d6624cc49a2896c337d112bb" ma:index="20" nillable="true" ma:taxonomy="true" ma:internalName="b8d1ad65d6624cc49a2896c337d112bb" ma:taxonomyFieldName="PGTimePeriod" ma:displayName="Time Period" ma:default="" ma:fieldId="{b8d1ad65-d662-4cc4-9a28-96c337d112bb}" ma:taxonomyMulti="true" ma:sspId="5d3eefa8-4843-4d7f-9b22-b06dd927da7f" ma:termSetId="0ac78e2c-d0d1-4c3f-95aa-f8488dfc2ef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cde5828fa241d7b0f6842a97e9df37" ma:index="22" nillable="true" ma:taxonomy="true" ma:internalName="l2cde5828fa241d7b0f6842a97e9df37" ma:taxonomyFieldName="PGRecordType" ma:displayName="Record Type" ma:default="" ma:fieldId="{52cde582-8fa2-41d7-b0f6-842a97e9df37}" ma:taxonomyMulti="true" ma:sspId="5d3eefa8-4843-4d7f-9b22-b06dd927da7f" ma:termSetId="f5f72f33-d579-44c1-b5be-7e71638ddb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0cea4311-383f-43db-8170-b1aca1a2e700}" ma:internalName="TaxCatchAll" ma:showField="CatchAllData" ma:web="7a83bac4-17cc-440c-87cf-02ace8ff1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hidden="true" ma:list="{0cea4311-383f-43db-8170-b1aca1a2e700}" ma:internalName="TaxCatchAllLabel" ma:readOnly="true" ma:showField="CatchAllDataLabel" ma:web="7a83bac4-17cc-440c-87cf-02ace8ff1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1e7f6-acde-43db-bde2-27ac2545e40d" elementFormDefault="qualified">
    <xsd:import namespace="http://schemas.microsoft.com/office/2006/documentManagement/types"/>
    <xsd:import namespace="http://schemas.microsoft.com/office/infopath/2007/PartnerControls"/>
    <xsd:element name="Order0" ma:index="29" nillable="true" ma:displayName="Order" ma:internalName="Order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8d1ad65d6624cc49a2896c337d112bb xmlns="730ef22e-6df7-4609-b196-18c1337e619b">
      <Terms xmlns="http://schemas.microsoft.com/office/infopath/2007/PartnerControls"/>
    </b8d1ad65d6624cc49a2896c337d112bb>
    <l2cde5828fa241d7b0f6842a97e9df37 xmlns="730ef22e-6df7-4609-b196-18c1337e619b">
      <Terms xmlns="http://schemas.microsoft.com/office/infopath/2007/PartnerControls"/>
    </l2cde5828fa241d7b0f6842a97e9df37>
    <PGRoleHTField0 xmlns="7a83bac4-17cc-440c-87cf-02ace8ff17f8">
      <Terms xmlns="http://schemas.microsoft.com/office/infopath/2007/PartnerControls"/>
    </PGRoleHTField0>
    <le713020c7684934b2d012a141010e31 xmlns="730ef22e-6df7-4609-b196-18c1337e619b">
      <Terms xmlns="http://schemas.microsoft.com/office/infopath/2007/PartnerControls"/>
    </le713020c7684934b2d012a141010e31>
    <PG_x0020_Owner xmlns="730ef22e-6df7-4609-b196-18c1337e619b">
      <UserInfo>
        <DisplayName/>
        <AccountId xsi:nil="true"/>
        <AccountType/>
      </UserInfo>
    </PG_x0020_Owner>
    <PGBusinessProcessHTField0 xmlns="7a83bac4-17cc-440c-87cf-02ace8ff17f8">
      <Terms xmlns="http://schemas.microsoft.com/office/infopath/2007/PartnerControls"/>
    </PGBusinessProcessHTField0>
    <PGRegionHTField0 xmlns="7a83bac4-17cc-440c-87cf-02ace8ff17f8">
      <Terms xmlns="http://schemas.microsoft.com/office/infopath/2007/PartnerControls"/>
    </PGRegionHTField0>
    <PGOrganizationalUnitHTField0 xmlns="7a83bac4-17cc-440c-87cf-02ace8ff17f8">
      <Terms xmlns="http://schemas.microsoft.com/office/infopath/2007/PartnerControls"/>
    </PGOrganizationalUnitHTField0>
    <TaxCatchAll xmlns="730ef22e-6df7-4609-b196-18c1337e619b"/>
    <PGSecurityClass xmlns="730ef22e-6df7-4609-b196-18c1337e619b">Internal Use</PGSecurityClass>
    <Task_x0020_Category xmlns="7a83bac4-17cc-440c-87cf-02ace8ff17f8" xsi:nil="true"/>
    <PublishingExpirationDate xmlns="http://schemas.microsoft.com/sharepoint/v3" xsi:nil="true"/>
    <PublishingStartDate xmlns="http://schemas.microsoft.com/sharepoint/v3" xsi:nil="true"/>
    <Order0 xmlns="66f1e7f6-acde-43db-bde2-27ac2545e40d" xsi:nil="true"/>
  </documentManagement>
</p:properties>
</file>

<file path=customXml/itemProps1.xml><?xml version="1.0" encoding="utf-8"?>
<ds:datastoreItem xmlns:ds="http://schemas.openxmlformats.org/officeDocument/2006/customXml" ds:itemID="{AA9684A9-1220-45BF-83E9-6B449D101C9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CB7DAB9-38BC-46D8-8BAF-AB3728BB4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4A74F-7E48-4D61-8292-BE35B43FF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83bac4-17cc-440c-87cf-02ace8ff17f8"/>
    <ds:schemaRef ds:uri="730ef22e-6df7-4609-b196-18c1337e619b"/>
    <ds:schemaRef ds:uri="66f1e7f6-acde-43db-bde2-27ac2545e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97883F-87F0-47E3-AC3C-BEFA5CD006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a83bac4-17cc-440c-87cf-02ace8ff17f8"/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6f1e7f6-acde-43db-bde2-27ac2545e40d"/>
    <ds:schemaRef ds:uri="730ef22e-6df7-4609-b196-18c1337e619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COSO Risk Assessment (v57)</vt:lpstr>
      <vt:lpstr>Dashboard</vt:lpstr>
      <vt:lpstr>Dashboard (2)</vt:lpstr>
      <vt:lpstr>Total Risk Score</vt:lpstr>
      <vt:lpstr>Total Change Impact Speed</vt:lpstr>
      <vt:lpstr>Speed to Onset</vt:lpstr>
      <vt:lpstr>Total Risk Vulnerability</vt:lpstr>
      <vt:lpstr>dropdown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venturina.cb</dc:creator>
  <cp:lastModifiedBy>Shih, Jose</cp:lastModifiedBy>
  <cp:lastPrinted>2016-06-06T15:41:23Z</cp:lastPrinted>
  <dcterms:created xsi:type="dcterms:W3CDTF">2011-10-20T19:29:05Z</dcterms:created>
  <dcterms:modified xsi:type="dcterms:W3CDTF">2020-04-20T14:40:41Z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0x010100E773C5EB97C5C54E8E7DF7A4C1F42E5F00761C07C69A8A4FFF8EDACF238C65ED16007127C0225FD0C841B7C3EB2EC0700F9D</vt:lpwstr>
  </property>
  <property fmtid="{D5CDD505-2E9C-101B-9397-08002B2CF9AE}" pid="3" name="PGRecordType">
    <vt:lpwstr/>
  </property>
  <property fmtid="{D5CDD505-2E9C-101B-9397-08002B2CF9AE}" pid="4" name="PGRole">
    <vt:lpwstr/>
  </property>
  <property fmtid="{D5CDD505-2E9C-101B-9397-08002B2CF9AE}" pid="5" name="PGTimePeriod">
    <vt:lpwstr/>
  </property>
  <property fmtid="{D5CDD505-2E9C-101B-9397-08002B2CF9AE}" pid="6" name="PGBusinessProcess">
    <vt:lpwstr/>
  </property>
  <property fmtid="{D5CDD505-2E9C-101B-9397-08002B2CF9AE}" pid="7" name="PGRegion">
    <vt:lpwstr/>
  </property>
  <property fmtid="{D5CDD505-2E9C-101B-9397-08002B2CF9AE}" pid="8" name="PGProduct">
    <vt:lpwstr/>
  </property>
  <property fmtid="{D5CDD505-2E9C-101B-9397-08002B2CF9AE}" pid="9" name="PGOrganizationalUnit">
    <vt:lpwstr/>
  </property>
</Properties>
</file>